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kleri.CHARCO\Desktop\"/>
    </mc:Choice>
  </mc:AlternateContent>
  <xr:revisionPtr revIDLastSave="0" documentId="10_ncr:100000_{37E3F077-3EC1-401F-BFBF-F58E6D587D6D}" xr6:coauthVersionLast="31" xr6:coauthVersionMax="31" xr10:uidLastSave="{00000000-0000-0000-0000-000000000000}"/>
  <bookViews>
    <workbookView xWindow="0" yWindow="0" windowWidth="28800" windowHeight="14595" tabRatio="733" xr2:uid="{00000000-000D-0000-FFFF-FFFF00000000}"/>
  </bookViews>
  <sheets>
    <sheet name="VETERAN A&amp;A" sheetId="1" r:id="rId1"/>
    <sheet name="VETERAN &amp; SPOUSE A&amp;A" sheetId="2" r:id="rId2"/>
    <sheet name="VETERAN PENSION ONLY" sheetId="3" r:id="rId3"/>
    <sheet name="HB Vet" sheetId="9" r:id="rId4"/>
    <sheet name="HB Vet &amp; Sps" sheetId="7" r:id="rId5"/>
    <sheet name="SURV SPOUSE A&amp;A" sheetId="4" r:id="rId6"/>
    <sheet name="SURV SPOUSE PENSION ONLY" sheetId="5" r:id="rId7"/>
    <sheet name="HB SPS" sheetId="8" r:id="rId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8" l="1"/>
  <c r="P3" i="5" l="1"/>
  <c r="R3" i="5" s="1"/>
  <c r="R5" i="5" s="1"/>
  <c r="P3" i="1" l="1"/>
  <c r="R3" i="1" s="1"/>
  <c r="R5" i="1" s="1"/>
  <c r="R3" i="8"/>
  <c r="P3" i="8"/>
  <c r="R3" i="4"/>
  <c r="R5" i="4" s="1"/>
  <c r="P3" i="4"/>
  <c r="U3" i="7"/>
  <c r="U5" i="7" s="1"/>
  <c r="S3" i="7"/>
  <c r="P3" i="9"/>
  <c r="R3" i="9"/>
  <c r="R5" i="9"/>
  <c r="S3" i="2"/>
  <c r="U3" i="2" s="1"/>
  <c r="U5" i="2" s="1"/>
  <c r="R3" i="3"/>
  <c r="R5" i="3" s="1"/>
  <c r="P3" i="3"/>
  <c r="F26" i="2" l="1"/>
  <c r="I3" i="2" s="1"/>
  <c r="I4" i="2" s="1"/>
  <c r="I7" i="2" s="1"/>
  <c r="F3" i="8" l="1"/>
  <c r="F6" i="8"/>
  <c r="C25" i="8" l="1"/>
  <c r="C26" i="8"/>
  <c r="C25" i="5"/>
  <c r="C26" i="5"/>
  <c r="C25" i="4"/>
  <c r="C26" i="4"/>
  <c r="E25" i="7"/>
  <c r="C25" i="7"/>
  <c r="C25" i="1"/>
  <c r="C26" i="1"/>
  <c r="E25" i="2"/>
  <c r="C25" i="2"/>
  <c r="C25" i="3"/>
  <c r="C26" i="3"/>
  <c r="C25" i="9"/>
  <c r="C26" i="9"/>
  <c r="F6" i="9" l="1"/>
  <c r="C24" i="9"/>
  <c r="C23" i="9"/>
  <c r="C22" i="9"/>
  <c r="C21" i="9"/>
  <c r="C20" i="9"/>
  <c r="C19" i="9"/>
  <c r="C18" i="9"/>
  <c r="C17" i="9"/>
  <c r="C16" i="9"/>
  <c r="C13" i="9"/>
  <c r="C12" i="9"/>
  <c r="C11" i="9"/>
  <c r="C10" i="9"/>
  <c r="C9" i="9"/>
  <c r="C8" i="9"/>
  <c r="C7" i="9"/>
  <c r="C6" i="9"/>
  <c r="C5" i="9"/>
  <c r="C4" i="9"/>
  <c r="C3" i="9"/>
  <c r="C2" i="9"/>
  <c r="C24" i="8"/>
  <c r="C23" i="8"/>
  <c r="C22" i="8"/>
  <c r="C21" i="8"/>
  <c r="C20" i="8"/>
  <c r="C19" i="8"/>
  <c r="C18" i="8"/>
  <c r="C17" i="8"/>
  <c r="C16" i="8"/>
  <c r="C13" i="8"/>
  <c r="C12" i="8"/>
  <c r="C11" i="8"/>
  <c r="C10" i="8"/>
  <c r="C9" i="8"/>
  <c r="C8" i="8"/>
  <c r="C7" i="8"/>
  <c r="C6" i="8"/>
  <c r="C5" i="8"/>
  <c r="C4" i="8"/>
  <c r="C3" i="8"/>
  <c r="C2" i="8"/>
  <c r="I6" i="7"/>
  <c r="F6" i="4"/>
  <c r="F6" i="3"/>
  <c r="I6" i="2"/>
  <c r="F6" i="1"/>
  <c r="C14" i="9" l="1"/>
  <c r="F2" i="9" s="1"/>
  <c r="C27" i="9"/>
  <c r="F3" i="9" s="1"/>
  <c r="F4" i="9" s="1"/>
  <c r="F7" i="9" s="1"/>
  <c r="F8" i="9" s="1"/>
  <c r="F10" i="9" s="1"/>
  <c r="C14" i="8"/>
  <c r="F2" i="8" s="1"/>
  <c r="C27" i="8"/>
  <c r="B14" i="4"/>
  <c r="F4" i="8" l="1"/>
  <c r="F7" i="8" s="1"/>
  <c r="F8" i="8" s="1"/>
  <c r="F10" i="8" s="1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C17" i="7"/>
  <c r="E16" i="7"/>
  <c r="E26" i="7" s="1"/>
  <c r="C16" i="7"/>
  <c r="E13" i="7"/>
  <c r="C13" i="7"/>
  <c r="E12" i="7"/>
  <c r="C12" i="7"/>
  <c r="E11" i="7"/>
  <c r="C11" i="7"/>
  <c r="E10" i="7"/>
  <c r="C10" i="7"/>
  <c r="E9" i="7"/>
  <c r="C9" i="7"/>
  <c r="E8" i="7"/>
  <c r="C8" i="7"/>
  <c r="E7" i="7"/>
  <c r="C7" i="7"/>
  <c r="E6" i="7"/>
  <c r="C6" i="7"/>
  <c r="E5" i="7"/>
  <c r="C5" i="7"/>
  <c r="E4" i="7"/>
  <c r="C4" i="7"/>
  <c r="E3" i="7"/>
  <c r="C3" i="7"/>
  <c r="E2" i="7"/>
  <c r="E14" i="7" s="1"/>
  <c r="C2" i="7"/>
  <c r="C14" i="7" s="1"/>
  <c r="I2" i="7" s="1"/>
  <c r="C26" i="7" l="1"/>
  <c r="F14" i="7"/>
  <c r="F26" i="7"/>
  <c r="C24" i="5"/>
  <c r="C23" i="5"/>
  <c r="C22" i="5"/>
  <c r="C21" i="5"/>
  <c r="C20" i="5"/>
  <c r="C19" i="5"/>
  <c r="C18" i="5"/>
  <c r="C17" i="5"/>
  <c r="C16" i="5"/>
  <c r="C13" i="5"/>
  <c r="C12" i="5"/>
  <c r="C11" i="5"/>
  <c r="C10" i="5"/>
  <c r="C9" i="5"/>
  <c r="C8" i="5"/>
  <c r="C7" i="5"/>
  <c r="C6" i="5"/>
  <c r="C5" i="5"/>
  <c r="C4" i="5"/>
  <c r="C3" i="5"/>
  <c r="C2" i="5"/>
  <c r="C14" i="5" s="1"/>
  <c r="F2" i="5" s="1"/>
  <c r="C24" i="4"/>
  <c r="C23" i="4"/>
  <c r="C22" i="4"/>
  <c r="C21" i="4"/>
  <c r="C20" i="4"/>
  <c r="C19" i="4"/>
  <c r="C18" i="4"/>
  <c r="C17" i="4"/>
  <c r="C16" i="4"/>
  <c r="C27" i="4" s="1"/>
  <c r="F3" i="4" s="1"/>
  <c r="F4" i="4" s="1"/>
  <c r="C13" i="4"/>
  <c r="C12" i="4"/>
  <c r="C11" i="4"/>
  <c r="C10" i="4"/>
  <c r="C9" i="4"/>
  <c r="C8" i="4"/>
  <c r="C7" i="4"/>
  <c r="C6" i="4"/>
  <c r="C5" i="4"/>
  <c r="C4" i="4"/>
  <c r="C3" i="4"/>
  <c r="C2" i="4"/>
  <c r="I3" i="7" l="1"/>
  <c r="I4" i="7" s="1"/>
  <c r="I7" i="7" s="1"/>
  <c r="I8" i="7" s="1"/>
  <c r="I10" i="7" s="1"/>
  <c r="C27" i="5"/>
  <c r="F3" i="5" s="1"/>
  <c r="F4" i="5" s="1"/>
  <c r="F7" i="5" s="1"/>
  <c r="F8" i="5" s="1"/>
  <c r="F10" i="5" s="1"/>
  <c r="C14" i="4"/>
  <c r="F2" i="4" s="1"/>
  <c r="C24" i="3"/>
  <c r="C23" i="3"/>
  <c r="C22" i="3"/>
  <c r="C21" i="3"/>
  <c r="C20" i="3"/>
  <c r="C19" i="3"/>
  <c r="C18" i="3"/>
  <c r="C17" i="3"/>
  <c r="C16" i="3"/>
  <c r="C13" i="3"/>
  <c r="C12" i="3"/>
  <c r="C11" i="3"/>
  <c r="C10" i="3"/>
  <c r="C9" i="3"/>
  <c r="C8" i="3"/>
  <c r="C7" i="3"/>
  <c r="C6" i="3"/>
  <c r="C5" i="3"/>
  <c r="C4" i="3"/>
  <c r="C3" i="3"/>
  <c r="C2" i="3"/>
  <c r="C27" i="3" l="1"/>
  <c r="F3" i="3" s="1"/>
  <c r="F7" i="4"/>
  <c r="F8" i="4" s="1"/>
  <c r="F10" i="4" s="1"/>
  <c r="C14" i="3"/>
  <c r="F2" i="3" s="1"/>
  <c r="C2" i="1"/>
  <c r="C3" i="1"/>
  <c r="C4" i="1"/>
  <c r="C5" i="1"/>
  <c r="C6" i="1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E26" i="2" s="1"/>
  <c r="C16" i="2"/>
  <c r="C26" i="2" s="1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C6" i="2"/>
  <c r="E5" i="2"/>
  <c r="C5" i="2"/>
  <c r="E4" i="2"/>
  <c r="C4" i="2"/>
  <c r="E3" i="2"/>
  <c r="C3" i="2"/>
  <c r="E2" i="2"/>
  <c r="E14" i="2" s="1"/>
  <c r="C2" i="2"/>
  <c r="F4" i="3" l="1"/>
  <c r="F7" i="3" s="1"/>
  <c r="F8" i="3" s="1"/>
  <c r="F10" i="3" s="1"/>
  <c r="C14" i="2"/>
  <c r="I2" i="2" s="1"/>
  <c r="F14" i="2"/>
  <c r="C17" i="1"/>
  <c r="C18" i="1"/>
  <c r="C19" i="1"/>
  <c r="C20" i="1"/>
  <c r="C21" i="1"/>
  <c r="C22" i="1"/>
  <c r="C23" i="1"/>
  <c r="C24" i="1"/>
  <c r="C16" i="1"/>
  <c r="C27" i="1" s="1"/>
  <c r="F3" i="1" s="1"/>
  <c r="C7" i="1"/>
  <c r="C8" i="1"/>
  <c r="C9" i="1"/>
  <c r="C10" i="1"/>
  <c r="C11" i="1"/>
  <c r="C12" i="1"/>
  <c r="C13" i="1"/>
  <c r="I8" i="2" l="1"/>
  <c r="I10" i="2" s="1"/>
  <c r="C14" i="1"/>
  <c r="F2" i="1" s="1"/>
  <c r="F4" i="1" l="1"/>
  <c r="F7" i="1" l="1"/>
  <c r="F8" i="1" s="1"/>
  <c r="F10" i="1" s="1"/>
</calcChain>
</file>

<file path=xl/sharedStrings.xml><?xml version="1.0" encoding="utf-8"?>
<sst xmlns="http://schemas.openxmlformats.org/spreadsheetml/2006/main" count="578" uniqueCount="71">
  <si>
    <t>Monthly Income Items</t>
  </si>
  <si>
    <t>Veteran Income per year</t>
  </si>
  <si>
    <t>Spouse income per year</t>
  </si>
  <si>
    <t>Veteran Income per month</t>
  </si>
  <si>
    <t>Spouse income per month</t>
  </si>
  <si>
    <t>Social Security</t>
  </si>
  <si>
    <t>Pension Income (a)</t>
  </si>
  <si>
    <t>Pension Income (b)</t>
  </si>
  <si>
    <t>US Civil Service</t>
  </si>
  <si>
    <t>Military Retirement</t>
  </si>
  <si>
    <t>Disability Income</t>
  </si>
  <si>
    <t>Unemployment or Employment</t>
  </si>
  <si>
    <t>Interest &amp; Dividends</t>
  </si>
  <si>
    <t>Alimony &amp; Child Support</t>
  </si>
  <si>
    <t>IRA distributions</t>
  </si>
  <si>
    <t>Long Term Care income</t>
  </si>
  <si>
    <t>Other Income</t>
  </si>
  <si>
    <t>Monthly Medical Expenses</t>
  </si>
  <si>
    <t>Veteran Expenses per year</t>
  </si>
  <si>
    <t>Spouse Expenses per year</t>
  </si>
  <si>
    <t>Medicare Part B</t>
  </si>
  <si>
    <t>Private Insurance</t>
  </si>
  <si>
    <t>Prescriptions</t>
  </si>
  <si>
    <t>ALF/ Nursing Home</t>
  </si>
  <si>
    <t>VETERAN</t>
  </si>
  <si>
    <t>SPOUSE</t>
  </si>
  <si>
    <t>TOTAL YEARLY INCOME</t>
  </si>
  <si>
    <t>TOTAL YEARLY EXPENSES</t>
  </si>
  <si>
    <t>Max Allowable Pension Rate (MAPR)</t>
  </si>
  <si>
    <t>Annual</t>
  </si>
  <si>
    <t>Monthly</t>
  </si>
  <si>
    <t>Without Dependents</t>
  </si>
  <si>
    <t>With One Dependent</t>
  </si>
  <si>
    <t>A&amp;A Without Dependents</t>
  </si>
  <si>
    <t>A&amp;A With One Dependent</t>
  </si>
  <si>
    <t>Housebound Without Dependents</t>
  </si>
  <si>
    <t>Housebound With One Dependent</t>
  </si>
  <si>
    <t>SURVIVOR</t>
  </si>
  <si>
    <t>Add for Each Additional Child</t>
  </si>
  <si>
    <t>Medicare Part D</t>
  </si>
  <si>
    <t>Home Health Aides</t>
  </si>
  <si>
    <t>Copays</t>
  </si>
  <si>
    <t>Medical Supplies</t>
  </si>
  <si>
    <t>Mileage (unreimbursed)</t>
  </si>
  <si>
    <t>Funeral Expenses</t>
  </si>
  <si>
    <t>5% MAPR</t>
  </si>
  <si>
    <t>total yearly income</t>
  </si>
  <si>
    <t>Veteran expenses per month</t>
  </si>
  <si>
    <t>Spouse expenses per month</t>
  </si>
  <si>
    <t>subtract MAPR expenses</t>
  </si>
  <si>
    <t>Single Veteran MAPR</t>
  </si>
  <si>
    <t>subtract income after expenses</t>
  </si>
  <si>
    <t>approximate monthly award</t>
  </si>
  <si>
    <t>yearly VA pension award amt</t>
  </si>
  <si>
    <t>divide by 12</t>
  </si>
  <si>
    <t>Vet &amp; spouse MAPR</t>
  </si>
  <si>
    <t>total</t>
  </si>
  <si>
    <t>Vet MAPR</t>
  </si>
  <si>
    <t>Spouse Income per month</t>
  </si>
  <si>
    <t>Spouse  Income per year</t>
  </si>
  <si>
    <t>Surviving Spouse MAPR</t>
  </si>
  <si>
    <t>HOME HEALTH HOURS</t>
  </si>
  <si>
    <t>$ PER HOUR</t>
  </si>
  <si>
    <t>TOTAL</t>
  </si>
  <si>
    <t>#of days</t>
  </si>
  <si>
    <t>PAY PER HOUR CALCULATOR</t>
  </si>
  <si>
    <t>Hours per day</t>
  </si>
  <si>
    <t>EQUALS</t>
  </si>
  <si>
    <t>$ weekly</t>
  </si>
  <si>
    <t>HOME HEALTH HRS</t>
  </si>
  <si>
    <t>Total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</si>
</sst>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0066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3" borderId="1" xfId="0" applyFont="1" applyFill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 wrapText="1"/>
    </xf>
    <xf numFmtId="6" fontId="0" fillId="0" borderId="1" xfId="0" applyNumberFormat="1" applyFont="1" applyBorder="1"/>
    <xf numFmtId="9" fontId="0" fillId="0" borderId="1" xfId="0" applyNumberFormat="1" applyFont="1" applyBorder="1"/>
    <xf numFmtId="164" fontId="0" fillId="4" borderId="1" xfId="0" applyNumberFormat="1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 wrapText="1"/>
    </xf>
    <xf numFmtId="44" fontId="0" fillId="0" borderId="1" xfId="0" applyNumberFormat="1" applyFont="1" applyBorder="1"/>
    <xf numFmtId="44" fontId="0" fillId="3" borderId="1" xfId="0" applyNumberFormat="1" applyFont="1" applyFill="1" applyBorder="1"/>
    <xf numFmtId="4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164" fontId="0" fillId="0" borderId="3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6" fontId="5" fillId="0" borderId="1" xfId="0" applyNumberFormat="1" applyFont="1" applyBorder="1"/>
    <xf numFmtId="6" fontId="1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0" fontId="0" fillId="0" borderId="1" xfId="0" applyFont="1" applyBorder="1" applyAlignment="1"/>
    <xf numFmtId="6" fontId="0" fillId="0" borderId="1" xfId="0" applyNumberFormat="1" applyFont="1" applyBorder="1" applyAlignment="1"/>
    <xf numFmtId="164" fontId="8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165" fontId="0" fillId="0" borderId="1" xfId="0" applyNumberFormat="1" applyFont="1" applyBorder="1"/>
    <xf numFmtId="44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0" fontId="0" fillId="5" borderId="1" xfId="0" applyFont="1" applyFill="1" applyBorder="1" applyAlignment="1">
      <alignment wrapText="1"/>
    </xf>
    <xf numFmtId="44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44" fontId="0" fillId="5" borderId="1" xfId="0" applyNumberFormat="1" applyFont="1" applyFill="1" applyBorder="1"/>
    <xf numFmtId="44" fontId="5" fillId="5" borderId="1" xfId="0" applyNumberFormat="1" applyFont="1" applyFill="1" applyBorder="1"/>
    <xf numFmtId="0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44" fontId="9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workbookViewId="0">
      <selection activeCell="Q5" sqref="Q5"/>
    </sheetView>
  </sheetViews>
  <sheetFormatPr defaultRowHeight="15" x14ac:dyDescent="0.25"/>
  <cols>
    <col min="1" max="1" width="29.42578125" style="2" bestFit="1" customWidth="1"/>
    <col min="2" max="2" width="11" style="13" bestFit="1" customWidth="1"/>
    <col min="3" max="3" width="12.7109375" style="4" customWidth="1"/>
    <col min="4" max="4" width="8" style="4" bestFit="1" customWidth="1"/>
    <col min="5" max="5" width="29.28515625" style="2" bestFit="1" customWidth="1"/>
    <col min="6" max="6" width="12.7109375" style="7" bestFit="1" customWidth="1"/>
    <col min="7" max="7" width="8.42578125" style="2" bestFit="1" customWidth="1"/>
    <col min="8" max="8" width="34.140625" style="2" bestFit="1" customWidth="1"/>
    <col min="9" max="9" width="9.42578125" style="2" bestFit="1" customWidth="1"/>
    <col min="10" max="10" width="8.5703125" style="2" bestFit="1" customWidth="1"/>
    <col min="11" max="11" width="8.42578125" style="2" bestFit="1" customWidth="1"/>
    <col min="12" max="12" width="9.140625" style="2"/>
    <col min="13" max="13" width="17.7109375" style="2" bestFit="1" customWidth="1"/>
    <col min="14" max="14" width="12.7109375" style="2" bestFit="1" customWidth="1"/>
    <col min="15" max="15" width="13.28515625" style="2" bestFit="1" customWidth="1"/>
    <col min="16" max="16" width="9" style="2" bestFit="1" customWidth="1"/>
    <col min="17" max="17" width="13.5703125" style="2" bestFit="1" customWidth="1"/>
    <col min="18" max="18" width="10.5703125" style="2" bestFit="1" customWidth="1"/>
    <col min="19" max="16384" width="9.140625" style="2"/>
  </cols>
  <sheetData>
    <row r="1" spans="1:18" s="1" customFormat="1" ht="45" x14ac:dyDescent="0.25">
      <c r="A1" s="5" t="s">
        <v>0</v>
      </c>
      <c r="B1" s="12" t="s">
        <v>3</v>
      </c>
      <c r="C1" s="5" t="s">
        <v>1</v>
      </c>
      <c r="D1" s="7"/>
      <c r="F1" s="8"/>
      <c r="H1" s="2" t="s">
        <v>24</v>
      </c>
      <c r="I1" s="2"/>
      <c r="J1" s="2"/>
      <c r="K1" s="2"/>
      <c r="M1" s="48" t="s">
        <v>65</v>
      </c>
      <c r="N1" s="49"/>
      <c r="O1" s="50"/>
      <c r="P1" s="51"/>
      <c r="Q1" s="50"/>
      <c r="R1" s="50"/>
    </row>
    <row r="2" spans="1:18" x14ac:dyDescent="0.25">
      <c r="A2" s="2" t="s">
        <v>5</v>
      </c>
      <c r="C2" s="11">
        <f>B2*12</f>
        <v>0</v>
      </c>
      <c r="D2" s="7"/>
      <c r="E2" s="4" t="s">
        <v>46</v>
      </c>
      <c r="F2" s="24">
        <f>SUM(C14)</f>
        <v>0</v>
      </c>
      <c r="H2" s="2" t="s">
        <v>28</v>
      </c>
      <c r="I2" s="10" t="s">
        <v>45</v>
      </c>
      <c r="J2" s="2" t="s">
        <v>29</v>
      </c>
      <c r="K2" s="2" t="s">
        <v>30</v>
      </c>
      <c r="M2" s="52"/>
      <c r="N2" s="53" t="s">
        <v>62</v>
      </c>
      <c r="O2" s="50" t="s">
        <v>66</v>
      </c>
      <c r="P2" s="51" t="s">
        <v>67</v>
      </c>
      <c r="Q2" s="50" t="s">
        <v>64</v>
      </c>
      <c r="R2" s="50" t="s">
        <v>68</v>
      </c>
    </row>
    <row r="3" spans="1:18" ht="15.75" thickBot="1" x14ac:dyDescent="0.3">
      <c r="A3" s="2" t="s">
        <v>6</v>
      </c>
      <c r="C3" s="11">
        <f t="shared" ref="C3:C13" si="0">B3*12</f>
        <v>0</v>
      </c>
      <c r="D3" s="7"/>
      <c r="E3" s="4" t="s">
        <v>49</v>
      </c>
      <c r="F3" s="25">
        <f>C27-659</f>
        <v>-659</v>
      </c>
      <c r="H3" s="2" t="s">
        <v>31</v>
      </c>
      <c r="I3" s="9">
        <v>676</v>
      </c>
      <c r="J3" s="9">
        <v>13535</v>
      </c>
      <c r="K3" s="9">
        <v>1127</v>
      </c>
      <c r="M3" s="52" t="s">
        <v>69</v>
      </c>
      <c r="N3" s="54">
        <v>8</v>
      </c>
      <c r="O3" s="55">
        <v>14</v>
      </c>
      <c r="P3" s="49">
        <f>SUM(N3*O3)</f>
        <v>112</v>
      </c>
      <c r="Q3" s="56">
        <v>6</v>
      </c>
      <c r="R3" s="49">
        <f>SUM(P3*Q3)</f>
        <v>672</v>
      </c>
    </row>
    <row r="4" spans="1:18" ht="15.75" thickTop="1" x14ac:dyDescent="0.25">
      <c r="A4" s="2" t="s">
        <v>7</v>
      </c>
      <c r="C4" s="11">
        <f t="shared" si="0"/>
        <v>0</v>
      </c>
      <c r="D4" s="7"/>
      <c r="F4" s="18">
        <f>SUM(F2-F3)</f>
        <v>659</v>
      </c>
      <c r="H4" s="2" t="s">
        <v>32</v>
      </c>
      <c r="I4" s="9">
        <v>886</v>
      </c>
      <c r="J4" s="9">
        <v>17724</v>
      </c>
      <c r="K4" s="9">
        <v>1477</v>
      </c>
      <c r="M4" s="52"/>
      <c r="N4" s="53"/>
      <c r="O4" s="49"/>
      <c r="P4" s="51"/>
      <c r="Q4" s="50"/>
      <c r="R4" s="50"/>
    </row>
    <row r="5" spans="1:18" x14ac:dyDescent="0.25">
      <c r="A5" s="2" t="s">
        <v>8</v>
      </c>
      <c r="C5" s="11">
        <f t="shared" si="0"/>
        <v>0</v>
      </c>
      <c r="D5" s="7"/>
      <c r="H5" s="32" t="s">
        <v>33</v>
      </c>
      <c r="I5" s="32"/>
      <c r="J5" s="41">
        <v>22577</v>
      </c>
      <c r="K5" s="41">
        <v>1881</v>
      </c>
      <c r="M5" s="52"/>
      <c r="N5" s="53"/>
      <c r="O5" s="50"/>
      <c r="P5" s="51"/>
      <c r="Q5" s="57" t="s">
        <v>70</v>
      </c>
      <c r="R5" s="58">
        <f>SUM(R3*4.33)</f>
        <v>2909.76</v>
      </c>
    </row>
    <row r="6" spans="1:18" x14ac:dyDescent="0.25">
      <c r="A6" s="2" t="s">
        <v>9</v>
      </c>
      <c r="C6" s="11">
        <f t="shared" si="0"/>
        <v>0</v>
      </c>
      <c r="E6" s="4" t="s">
        <v>50</v>
      </c>
      <c r="F6" s="29">
        <f>J5</f>
        <v>22577</v>
      </c>
      <c r="H6" s="2" t="s">
        <v>34</v>
      </c>
      <c r="J6" s="9">
        <v>26766</v>
      </c>
      <c r="K6" s="9">
        <v>2230</v>
      </c>
    </row>
    <row r="7" spans="1:18" ht="15.75" thickBot="1" x14ac:dyDescent="0.3">
      <c r="A7" s="2" t="s">
        <v>10</v>
      </c>
      <c r="C7" s="11">
        <f t="shared" si="0"/>
        <v>0</v>
      </c>
      <c r="E7" s="2" t="s">
        <v>51</v>
      </c>
      <c r="F7" s="22">
        <f>SUM(F4)</f>
        <v>659</v>
      </c>
      <c r="H7" s="2" t="s">
        <v>35</v>
      </c>
      <c r="J7" s="9">
        <v>16540</v>
      </c>
      <c r="K7" s="9">
        <v>1378</v>
      </c>
    </row>
    <row r="8" spans="1:18" ht="15.75" thickTop="1" x14ac:dyDescent="0.25">
      <c r="A8" s="2" t="s">
        <v>11</v>
      </c>
      <c r="C8" s="11">
        <f t="shared" si="0"/>
        <v>0</v>
      </c>
      <c r="E8" s="2" t="s">
        <v>53</v>
      </c>
      <c r="F8" s="18">
        <f>SUM(F6-F7)</f>
        <v>21918</v>
      </c>
      <c r="H8" s="2" t="s">
        <v>36</v>
      </c>
      <c r="J8" s="9">
        <v>20731</v>
      </c>
      <c r="K8" s="9">
        <v>1727</v>
      </c>
    </row>
    <row r="9" spans="1:18" x14ac:dyDescent="0.25">
      <c r="A9" s="2" t="s">
        <v>12</v>
      </c>
      <c r="C9" s="11">
        <f t="shared" si="0"/>
        <v>0</v>
      </c>
      <c r="F9" s="7" t="s">
        <v>54</v>
      </c>
      <c r="H9" s="2" t="s">
        <v>38</v>
      </c>
      <c r="J9" s="9">
        <v>2313</v>
      </c>
      <c r="K9" s="9">
        <v>192</v>
      </c>
    </row>
    <row r="10" spans="1:18" x14ac:dyDescent="0.25">
      <c r="A10" s="2" t="s">
        <v>13</v>
      </c>
      <c r="C10" s="11">
        <f t="shared" si="0"/>
        <v>0</v>
      </c>
      <c r="E10" s="26" t="s">
        <v>52</v>
      </c>
      <c r="F10" s="27">
        <f>SUM(F8/12)</f>
        <v>1826.5</v>
      </c>
      <c r="H10" s="20"/>
      <c r="I10" s="20"/>
      <c r="J10" s="20"/>
      <c r="K10" s="20"/>
    </row>
    <row r="11" spans="1:18" x14ac:dyDescent="0.25">
      <c r="A11" s="2" t="s">
        <v>14</v>
      </c>
      <c r="C11" s="11">
        <f t="shared" si="0"/>
        <v>0</v>
      </c>
      <c r="F11" s="2"/>
      <c r="H11" s="6" t="s">
        <v>37</v>
      </c>
      <c r="I11" s="6"/>
      <c r="J11" s="6"/>
      <c r="K11" s="6"/>
    </row>
    <row r="12" spans="1:18" x14ac:dyDescent="0.25">
      <c r="A12" s="2" t="s">
        <v>15</v>
      </c>
      <c r="C12" s="11">
        <f t="shared" si="0"/>
        <v>0</v>
      </c>
      <c r="F12" s="2"/>
      <c r="H12" s="2" t="s">
        <v>28</v>
      </c>
      <c r="I12" s="10" t="s">
        <v>45</v>
      </c>
      <c r="J12" s="2" t="s">
        <v>29</v>
      </c>
      <c r="K12" s="2" t="s">
        <v>30</v>
      </c>
    </row>
    <row r="13" spans="1:18" x14ac:dyDescent="0.25">
      <c r="A13" s="2" t="s">
        <v>16</v>
      </c>
      <c r="C13" s="11">
        <f t="shared" si="0"/>
        <v>0</v>
      </c>
      <c r="H13" s="2" t="s">
        <v>31</v>
      </c>
      <c r="I13" s="9">
        <v>453</v>
      </c>
      <c r="J13" s="9">
        <v>9078</v>
      </c>
      <c r="K13" s="9">
        <v>756.5</v>
      </c>
    </row>
    <row r="14" spans="1:18" s="20" customFormat="1" x14ac:dyDescent="0.25">
      <c r="A14" s="20" t="s">
        <v>26</v>
      </c>
      <c r="B14" s="21" t="s">
        <v>24</v>
      </c>
      <c r="C14" s="24">
        <f>SUM(C2:C13)</f>
        <v>0</v>
      </c>
      <c r="D14" s="19"/>
      <c r="E14" s="2"/>
      <c r="F14" s="19"/>
      <c r="H14" s="2" t="s">
        <v>32</v>
      </c>
      <c r="I14" s="9">
        <v>594</v>
      </c>
      <c r="J14" s="9">
        <v>11881</v>
      </c>
      <c r="K14" s="9">
        <v>990</v>
      </c>
    </row>
    <row r="15" spans="1:18" s="6" customFormat="1" ht="45" x14ac:dyDescent="0.25">
      <c r="A15" s="5" t="s">
        <v>17</v>
      </c>
      <c r="B15" s="12" t="s">
        <v>3</v>
      </c>
      <c r="C15" s="5" t="s">
        <v>18</v>
      </c>
      <c r="D15" s="4"/>
      <c r="E15" s="2"/>
      <c r="H15" s="2" t="s">
        <v>33</v>
      </c>
      <c r="I15" s="2"/>
      <c r="J15" s="9">
        <v>14509</v>
      </c>
      <c r="K15" s="9">
        <v>1209</v>
      </c>
    </row>
    <row r="16" spans="1:18" x14ac:dyDescent="0.25">
      <c r="A16" s="3" t="s">
        <v>20</v>
      </c>
      <c r="B16" s="14"/>
      <c r="C16" s="11">
        <f t="shared" ref="C16:C26" si="1">B16*12</f>
        <v>0</v>
      </c>
      <c r="H16" s="2" t="s">
        <v>34</v>
      </c>
      <c r="J16" s="9">
        <v>17309</v>
      </c>
      <c r="K16" s="9">
        <v>1442</v>
      </c>
    </row>
    <row r="17" spans="1:11" x14ac:dyDescent="0.25">
      <c r="A17" s="2" t="s">
        <v>39</v>
      </c>
      <c r="C17" s="11">
        <f t="shared" si="1"/>
        <v>0</v>
      </c>
      <c r="H17" s="2" t="s">
        <v>35</v>
      </c>
      <c r="J17" s="9">
        <v>11095</v>
      </c>
      <c r="K17" s="9">
        <v>924</v>
      </c>
    </row>
    <row r="18" spans="1:11" x14ac:dyDescent="0.25">
      <c r="A18" s="2" t="s">
        <v>21</v>
      </c>
      <c r="C18" s="11">
        <f t="shared" si="1"/>
        <v>0</v>
      </c>
      <c r="H18" s="2" t="s">
        <v>36</v>
      </c>
      <c r="J18" s="9">
        <v>13893</v>
      </c>
      <c r="K18" s="9">
        <v>1157</v>
      </c>
    </row>
    <row r="19" spans="1:11" x14ac:dyDescent="0.25">
      <c r="A19" s="2" t="s">
        <v>40</v>
      </c>
      <c r="C19" s="11">
        <f t="shared" si="1"/>
        <v>0</v>
      </c>
      <c r="H19" s="2" t="s">
        <v>38</v>
      </c>
      <c r="J19" s="9">
        <v>2313</v>
      </c>
      <c r="K19" s="9">
        <v>192</v>
      </c>
    </row>
    <row r="20" spans="1:11" x14ac:dyDescent="0.25">
      <c r="A20" s="2" t="s">
        <v>23</v>
      </c>
      <c r="C20" s="11">
        <f t="shared" si="1"/>
        <v>0</v>
      </c>
    </row>
    <row r="21" spans="1:11" x14ac:dyDescent="0.25">
      <c r="A21" s="2" t="s">
        <v>22</v>
      </c>
      <c r="C21" s="11">
        <f t="shared" si="1"/>
        <v>0</v>
      </c>
    </row>
    <row r="22" spans="1:11" x14ac:dyDescent="0.25">
      <c r="A22" s="2" t="s">
        <v>41</v>
      </c>
      <c r="C22" s="11">
        <f t="shared" si="1"/>
        <v>0</v>
      </c>
    </row>
    <row r="23" spans="1:11" x14ac:dyDescent="0.25">
      <c r="A23" s="2" t="s">
        <v>42</v>
      </c>
      <c r="C23" s="11">
        <f t="shared" si="1"/>
        <v>0</v>
      </c>
    </row>
    <row r="24" spans="1:11" x14ac:dyDescent="0.25">
      <c r="A24" s="2" t="s">
        <v>43</v>
      </c>
      <c r="C24" s="11">
        <f t="shared" si="1"/>
        <v>0</v>
      </c>
      <c r="E24" s="20"/>
    </row>
    <row r="25" spans="1:11" x14ac:dyDescent="0.25">
      <c r="A25" s="2" t="s">
        <v>44</v>
      </c>
      <c r="C25" s="11">
        <f t="shared" si="1"/>
        <v>0</v>
      </c>
    </row>
    <row r="26" spans="1:11" x14ac:dyDescent="0.25">
      <c r="C26" s="11">
        <f t="shared" si="1"/>
        <v>0</v>
      </c>
    </row>
    <row r="27" spans="1:11" s="20" customFormat="1" ht="15.75" thickBot="1" x14ac:dyDescent="0.3">
      <c r="A27" s="20" t="s">
        <v>27</v>
      </c>
      <c r="B27" s="21" t="s">
        <v>24</v>
      </c>
      <c r="C27" s="25">
        <f>SUM(C16:C24)</f>
        <v>0</v>
      </c>
      <c r="D27" s="19"/>
      <c r="E27" s="2"/>
      <c r="F27" s="19"/>
    </row>
    <row r="28" spans="1:11" ht="15.75" thickTop="1" x14ac:dyDescent="0.25">
      <c r="B28" s="2"/>
      <c r="C28" s="2"/>
      <c r="D28" s="18"/>
    </row>
    <row r="29" spans="1:11" x14ac:dyDescent="0.25">
      <c r="D29" s="2"/>
    </row>
    <row r="30" spans="1:11" x14ac:dyDescent="0.25">
      <c r="B30" s="15"/>
      <c r="D30" s="7"/>
      <c r="E30" s="4"/>
      <c r="F30" s="4"/>
    </row>
    <row r="31" spans="1:11" x14ac:dyDescent="0.25">
      <c r="D31" s="7"/>
      <c r="E31" s="4"/>
      <c r="F31" s="4"/>
    </row>
    <row r="32" spans="1:11" x14ac:dyDescent="0.25">
      <c r="B32" s="43"/>
      <c r="C32" s="44"/>
      <c r="D32" s="15"/>
      <c r="E32" s="45"/>
      <c r="F32" s="15"/>
    </row>
    <row r="33" spans="2:6" x14ac:dyDescent="0.25">
      <c r="C33" s="15"/>
      <c r="D33" s="7"/>
      <c r="E33" s="4"/>
      <c r="F33" s="4"/>
    </row>
    <row r="34" spans="2:6" x14ac:dyDescent="0.25">
      <c r="D34" s="7"/>
      <c r="E34" s="46"/>
      <c r="F34" s="47"/>
    </row>
    <row r="35" spans="2:6" x14ac:dyDescent="0.25">
      <c r="B35" s="15"/>
    </row>
  </sheetData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zoomScaleNormal="100" workbookViewId="0">
      <selection activeCell="T5" sqref="T5"/>
    </sheetView>
  </sheetViews>
  <sheetFormatPr defaultRowHeight="15" x14ac:dyDescent="0.25"/>
  <cols>
    <col min="1" max="1" width="29.42578125" style="2" customWidth="1"/>
    <col min="2" max="2" width="12.7109375" style="13" bestFit="1" customWidth="1"/>
    <col min="3" max="3" width="12.7109375" style="4" customWidth="1"/>
    <col min="4" max="4" width="9.7109375" style="7" bestFit="1" customWidth="1"/>
    <col min="5" max="5" width="12.7109375" style="4" customWidth="1"/>
    <col min="6" max="6" width="10.7109375" style="4" bestFit="1" customWidth="1"/>
    <col min="7" max="7" width="0.85546875" style="4" customWidth="1"/>
    <col min="8" max="8" width="29.28515625" style="4" bestFit="1" customWidth="1"/>
    <col min="9" max="9" width="11.5703125" style="7" bestFit="1" customWidth="1"/>
    <col min="10" max="10" width="1.42578125" style="4" customWidth="1"/>
    <col min="11" max="11" width="34.140625" style="2" customWidth="1"/>
    <col min="12" max="12" width="9.42578125" style="2" customWidth="1"/>
    <col min="13" max="13" width="8.5703125" style="2" customWidth="1"/>
    <col min="14" max="14" width="8.42578125" style="2" customWidth="1"/>
    <col min="15" max="15" width="3.140625" style="2" customWidth="1"/>
    <col min="16" max="16" width="17.7109375" style="2" bestFit="1" customWidth="1"/>
    <col min="17" max="17" width="12.7109375" style="2" bestFit="1" customWidth="1"/>
    <col min="18" max="18" width="13.28515625" style="2" bestFit="1" customWidth="1"/>
    <col min="19" max="19" width="9.140625" style="2"/>
    <col min="20" max="20" width="13.5703125" style="2" bestFit="1" customWidth="1"/>
    <col min="21" max="21" width="10.5703125" style="2" bestFit="1" customWidth="1"/>
    <col min="22" max="16384" width="9.140625" style="2"/>
  </cols>
  <sheetData>
    <row r="1" spans="1:21" s="1" customFormat="1" ht="60" x14ac:dyDescent="0.25">
      <c r="A1" s="5" t="s">
        <v>0</v>
      </c>
      <c r="B1" s="12" t="s">
        <v>3</v>
      </c>
      <c r="C1" s="5" t="s">
        <v>1</v>
      </c>
      <c r="D1" s="16" t="s">
        <v>4</v>
      </c>
      <c r="E1" s="5" t="s">
        <v>2</v>
      </c>
      <c r="F1" s="7"/>
      <c r="G1" s="7"/>
      <c r="H1" s="7"/>
      <c r="I1" s="7"/>
      <c r="J1" s="7"/>
      <c r="K1" s="2" t="s">
        <v>24</v>
      </c>
      <c r="L1" s="2"/>
      <c r="M1" s="2"/>
      <c r="N1" s="2"/>
      <c r="P1" s="48" t="s">
        <v>65</v>
      </c>
      <c r="Q1" s="49"/>
      <c r="R1" s="50"/>
      <c r="S1" s="51"/>
      <c r="T1" s="50"/>
      <c r="U1" s="50"/>
    </row>
    <row r="2" spans="1:21" x14ac:dyDescent="0.25">
      <c r="A2" s="2" t="s">
        <v>5</v>
      </c>
      <c r="C2" s="11">
        <f>B2*12</f>
        <v>0</v>
      </c>
      <c r="E2" s="11">
        <f>D2*12</f>
        <v>0</v>
      </c>
      <c r="F2" s="7"/>
      <c r="G2" s="7"/>
      <c r="H2" s="4" t="s">
        <v>46</v>
      </c>
      <c r="I2" s="24">
        <f>SUM(C14,E14)</f>
        <v>0</v>
      </c>
      <c r="J2" s="7"/>
      <c r="K2" s="2" t="s">
        <v>28</v>
      </c>
      <c r="L2" s="10" t="s">
        <v>45</v>
      </c>
      <c r="M2" s="2" t="s">
        <v>29</v>
      </c>
      <c r="N2" s="2" t="s">
        <v>30</v>
      </c>
      <c r="P2" s="52"/>
      <c r="Q2" s="53" t="s">
        <v>62</v>
      </c>
      <c r="R2" s="50" t="s">
        <v>66</v>
      </c>
      <c r="S2" s="51" t="s">
        <v>67</v>
      </c>
      <c r="T2" s="50" t="s">
        <v>64</v>
      </c>
      <c r="U2" s="50" t="s">
        <v>68</v>
      </c>
    </row>
    <row r="3" spans="1:21" ht="15.75" thickBot="1" x14ac:dyDescent="0.3">
      <c r="A3" s="2" t="s">
        <v>6</v>
      </c>
      <c r="C3" s="11">
        <f t="shared" ref="C3:C13" si="0">B3*12</f>
        <v>0</v>
      </c>
      <c r="E3" s="11">
        <f t="shared" ref="E3:E13" si="1">D3*12</f>
        <v>0</v>
      </c>
      <c r="F3" s="7"/>
      <c r="G3" s="7"/>
      <c r="H3" s="4" t="s">
        <v>49</v>
      </c>
      <c r="I3" s="25">
        <f>SUM(F26-L4)</f>
        <v>-886</v>
      </c>
      <c r="J3" s="7"/>
      <c r="K3" s="2" t="s">
        <v>31</v>
      </c>
      <c r="L3" s="9">
        <v>676</v>
      </c>
      <c r="M3" s="9">
        <v>13535</v>
      </c>
      <c r="N3" s="9">
        <v>1127</v>
      </c>
      <c r="P3" s="52" t="s">
        <v>69</v>
      </c>
      <c r="Q3" s="54">
        <v>10</v>
      </c>
      <c r="R3" s="55">
        <v>8</v>
      </c>
      <c r="S3" s="49">
        <f>SUM(Q3*R3)</f>
        <v>80</v>
      </c>
      <c r="T3" s="56">
        <v>7</v>
      </c>
      <c r="U3" s="49">
        <f>SUM(S3*T3)</f>
        <v>560</v>
      </c>
    </row>
    <row r="4" spans="1:21" ht="15.75" thickTop="1" x14ac:dyDescent="0.25">
      <c r="A4" s="2" t="s">
        <v>7</v>
      </c>
      <c r="C4" s="11">
        <f t="shared" si="0"/>
        <v>0</v>
      </c>
      <c r="E4" s="11">
        <f t="shared" si="1"/>
        <v>0</v>
      </c>
      <c r="F4" s="7"/>
      <c r="G4" s="7"/>
      <c r="I4" s="18">
        <f>SUM(I2-I3)</f>
        <v>886</v>
      </c>
      <c r="J4" s="7"/>
      <c r="K4" s="2" t="s">
        <v>32</v>
      </c>
      <c r="L4" s="9">
        <v>886</v>
      </c>
      <c r="M4" s="9">
        <v>17724</v>
      </c>
      <c r="N4" s="9">
        <v>1477</v>
      </c>
      <c r="P4" s="52"/>
      <c r="Q4" s="53"/>
      <c r="R4" s="49"/>
      <c r="S4" s="51"/>
      <c r="T4" s="50"/>
      <c r="U4" s="50"/>
    </row>
    <row r="5" spans="1:21" x14ac:dyDescent="0.25">
      <c r="A5" s="2" t="s">
        <v>8</v>
      </c>
      <c r="C5" s="11">
        <f t="shared" si="0"/>
        <v>0</v>
      </c>
      <c r="E5" s="11">
        <f t="shared" si="1"/>
        <v>0</v>
      </c>
      <c r="F5" s="7"/>
      <c r="G5" s="7"/>
      <c r="J5" s="7"/>
      <c r="K5" s="2" t="s">
        <v>33</v>
      </c>
      <c r="M5" s="42">
        <v>22577</v>
      </c>
      <c r="N5" s="42">
        <v>1881</v>
      </c>
      <c r="P5" s="52"/>
      <c r="Q5" s="53"/>
      <c r="R5" s="50"/>
      <c r="S5" s="51"/>
      <c r="T5" s="57" t="s">
        <v>70</v>
      </c>
      <c r="U5" s="58">
        <f>SUM(U3*4.33)</f>
        <v>2424.8000000000002</v>
      </c>
    </row>
    <row r="6" spans="1:21" x14ac:dyDescent="0.25">
      <c r="A6" s="2" t="s">
        <v>9</v>
      </c>
      <c r="C6" s="11">
        <f t="shared" si="0"/>
        <v>0</v>
      </c>
      <c r="E6" s="11">
        <f t="shared" si="1"/>
        <v>0</v>
      </c>
      <c r="H6" s="4" t="s">
        <v>55</v>
      </c>
      <c r="I6" s="7">
        <f>M6</f>
        <v>26766</v>
      </c>
      <c r="K6" s="32" t="s">
        <v>34</v>
      </c>
      <c r="L6" s="32"/>
      <c r="M6" s="33">
        <v>26766</v>
      </c>
      <c r="N6" s="33">
        <v>2230</v>
      </c>
    </row>
    <row r="7" spans="1:21" ht="15.75" thickBot="1" x14ac:dyDescent="0.3">
      <c r="A7" s="2" t="s">
        <v>10</v>
      </c>
      <c r="C7" s="11">
        <f t="shared" si="0"/>
        <v>0</v>
      </c>
      <c r="E7" s="11">
        <f t="shared" si="1"/>
        <v>0</v>
      </c>
      <c r="H7" s="4" t="s">
        <v>51</v>
      </c>
      <c r="I7" s="22">
        <f>SUM(I4)</f>
        <v>886</v>
      </c>
      <c r="K7" s="2" t="s">
        <v>35</v>
      </c>
      <c r="M7" s="9">
        <v>16540</v>
      </c>
      <c r="N7" s="9">
        <v>1378</v>
      </c>
    </row>
    <row r="8" spans="1:21" ht="15.75" thickTop="1" x14ac:dyDescent="0.25">
      <c r="A8" s="2" t="s">
        <v>11</v>
      </c>
      <c r="C8" s="11">
        <f t="shared" si="0"/>
        <v>0</v>
      </c>
      <c r="E8" s="11">
        <f t="shared" si="1"/>
        <v>0</v>
      </c>
      <c r="H8" s="4" t="s">
        <v>53</v>
      </c>
      <c r="I8" s="18">
        <f>SUM(I6-I7)</f>
        <v>25880</v>
      </c>
      <c r="K8" s="2" t="s">
        <v>36</v>
      </c>
      <c r="M8" s="9">
        <v>20731</v>
      </c>
      <c r="N8" s="9">
        <v>1727</v>
      </c>
    </row>
    <row r="9" spans="1:21" x14ac:dyDescent="0.25">
      <c r="A9" s="2" t="s">
        <v>12</v>
      </c>
      <c r="C9" s="11">
        <f t="shared" si="0"/>
        <v>0</v>
      </c>
      <c r="E9" s="11">
        <f t="shared" si="1"/>
        <v>0</v>
      </c>
      <c r="I9" s="7" t="s">
        <v>54</v>
      </c>
      <c r="K9" s="2" t="s">
        <v>38</v>
      </c>
      <c r="M9" s="9">
        <v>2313</v>
      </c>
      <c r="N9" s="9">
        <v>192</v>
      </c>
    </row>
    <row r="10" spans="1:21" x14ac:dyDescent="0.25">
      <c r="A10" s="2" t="s">
        <v>13</v>
      </c>
      <c r="C10" s="11">
        <f t="shared" si="0"/>
        <v>0</v>
      </c>
      <c r="E10" s="11">
        <f t="shared" si="1"/>
        <v>0</v>
      </c>
      <c r="H10" s="26" t="s">
        <v>52</v>
      </c>
      <c r="I10" s="30">
        <f>SUM(I8/12)</f>
        <v>2156.6666666666665</v>
      </c>
      <c r="K10" s="20"/>
      <c r="L10" s="20"/>
      <c r="M10" s="20"/>
      <c r="N10" s="20"/>
    </row>
    <row r="11" spans="1:21" x14ac:dyDescent="0.25">
      <c r="A11" s="2" t="s">
        <v>14</v>
      </c>
      <c r="C11" s="11">
        <f t="shared" si="0"/>
        <v>0</v>
      </c>
      <c r="E11" s="11">
        <f t="shared" si="1"/>
        <v>0</v>
      </c>
      <c r="K11" s="6" t="s">
        <v>37</v>
      </c>
      <c r="L11" s="6"/>
      <c r="M11" s="6"/>
      <c r="N11" s="6"/>
    </row>
    <row r="12" spans="1:21" x14ac:dyDescent="0.25">
      <c r="A12" s="2" t="s">
        <v>15</v>
      </c>
      <c r="C12" s="11">
        <f t="shared" si="0"/>
        <v>0</v>
      </c>
      <c r="E12" s="11">
        <f t="shared" si="1"/>
        <v>0</v>
      </c>
      <c r="K12" s="2" t="s">
        <v>28</v>
      </c>
      <c r="L12" s="10" t="s">
        <v>45</v>
      </c>
      <c r="M12" s="2" t="s">
        <v>29</v>
      </c>
      <c r="N12" s="2" t="s">
        <v>30</v>
      </c>
    </row>
    <row r="13" spans="1:21" x14ac:dyDescent="0.25">
      <c r="A13" s="2" t="s">
        <v>16</v>
      </c>
      <c r="C13" s="11">
        <f t="shared" si="0"/>
        <v>0</v>
      </c>
      <c r="E13" s="11">
        <f t="shared" si="1"/>
        <v>0</v>
      </c>
      <c r="F13" s="4" t="s">
        <v>56</v>
      </c>
      <c r="K13" s="2" t="s">
        <v>31</v>
      </c>
      <c r="L13" s="9">
        <v>453</v>
      </c>
      <c r="M13" s="9">
        <v>9078</v>
      </c>
      <c r="N13" s="9">
        <v>756.5</v>
      </c>
    </row>
    <row r="14" spans="1:21" s="20" customFormat="1" x14ac:dyDescent="0.25">
      <c r="A14" s="20" t="s">
        <v>26</v>
      </c>
      <c r="B14" s="21" t="s">
        <v>24</v>
      </c>
      <c r="C14" s="19">
        <f>SUM(C2:C13)</f>
        <v>0</v>
      </c>
      <c r="D14" s="19" t="s">
        <v>25</v>
      </c>
      <c r="E14" s="19">
        <f>SUM(E2:E13)</f>
        <v>0</v>
      </c>
      <c r="F14" s="24">
        <f>SUM(E14,C14)</f>
        <v>0</v>
      </c>
      <c r="G14" s="24"/>
      <c r="H14" s="19"/>
      <c r="I14" s="19"/>
      <c r="J14" s="19"/>
      <c r="K14" s="2" t="s">
        <v>32</v>
      </c>
      <c r="L14" s="9">
        <v>594</v>
      </c>
      <c r="M14" s="9">
        <v>11881</v>
      </c>
      <c r="N14" s="9">
        <v>990</v>
      </c>
    </row>
    <row r="15" spans="1:21" s="6" customFormat="1" ht="60" x14ac:dyDescent="0.25">
      <c r="A15" s="5" t="s">
        <v>17</v>
      </c>
      <c r="B15" s="12" t="s">
        <v>47</v>
      </c>
      <c r="C15" s="5" t="s">
        <v>18</v>
      </c>
      <c r="D15" s="16" t="s">
        <v>48</v>
      </c>
      <c r="E15" s="5" t="s">
        <v>19</v>
      </c>
      <c r="F15" s="4"/>
      <c r="G15" s="4"/>
      <c r="J15" s="4"/>
      <c r="K15" s="2" t="s">
        <v>33</v>
      </c>
      <c r="L15" s="2"/>
      <c r="M15" s="9">
        <v>14509</v>
      </c>
      <c r="N15" s="9">
        <v>1209</v>
      </c>
    </row>
    <row r="16" spans="1:21" x14ac:dyDescent="0.25">
      <c r="A16" s="3" t="s">
        <v>20</v>
      </c>
      <c r="B16" s="14"/>
      <c r="C16" s="11">
        <f t="shared" ref="C16:E25" si="2">B16*12</f>
        <v>0</v>
      </c>
      <c r="E16" s="11">
        <f t="shared" si="2"/>
        <v>0</v>
      </c>
      <c r="K16" s="2" t="s">
        <v>34</v>
      </c>
      <c r="M16" s="9">
        <v>17309</v>
      </c>
      <c r="N16" s="9">
        <v>1442</v>
      </c>
    </row>
    <row r="17" spans="1:14" x14ac:dyDescent="0.25">
      <c r="A17" s="2" t="s">
        <v>39</v>
      </c>
      <c r="C17" s="11">
        <f t="shared" si="2"/>
        <v>0</v>
      </c>
      <c r="E17" s="11">
        <f t="shared" si="2"/>
        <v>0</v>
      </c>
      <c r="K17" s="2" t="s">
        <v>35</v>
      </c>
      <c r="M17" s="9">
        <v>11095</v>
      </c>
      <c r="N17" s="9">
        <v>924</v>
      </c>
    </row>
    <row r="18" spans="1:14" x14ac:dyDescent="0.25">
      <c r="A18" s="2" t="s">
        <v>21</v>
      </c>
      <c r="C18" s="11">
        <f t="shared" si="2"/>
        <v>0</v>
      </c>
      <c r="E18" s="11">
        <f t="shared" si="2"/>
        <v>0</v>
      </c>
      <c r="K18" s="2" t="s">
        <v>36</v>
      </c>
      <c r="M18" s="9">
        <v>13893</v>
      </c>
      <c r="N18" s="9">
        <v>1157</v>
      </c>
    </row>
    <row r="19" spans="1:14" x14ac:dyDescent="0.25">
      <c r="A19" s="2" t="s">
        <v>40</v>
      </c>
      <c r="C19" s="11">
        <f t="shared" si="2"/>
        <v>0</v>
      </c>
      <c r="E19" s="11">
        <f t="shared" si="2"/>
        <v>0</v>
      </c>
      <c r="K19" s="2" t="s">
        <v>38</v>
      </c>
      <c r="M19" s="9">
        <v>2313</v>
      </c>
      <c r="N19" s="9">
        <v>192</v>
      </c>
    </row>
    <row r="20" spans="1:14" x14ac:dyDescent="0.25">
      <c r="A20" s="2" t="s">
        <v>23</v>
      </c>
      <c r="C20" s="11">
        <f t="shared" si="2"/>
        <v>0</v>
      </c>
      <c r="E20" s="11">
        <f t="shared" si="2"/>
        <v>0</v>
      </c>
    </row>
    <row r="21" spans="1:14" x14ac:dyDescent="0.25">
      <c r="A21" s="2" t="s">
        <v>22</v>
      </c>
      <c r="C21" s="11">
        <f t="shared" si="2"/>
        <v>0</v>
      </c>
      <c r="E21" s="11">
        <f t="shared" si="2"/>
        <v>0</v>
      </c>
    </row>
    <row r="22" spans="1:14" x14ac:dyDescent="0.25">
      <c r="A22" s="2" t="s">
        <v>41</v>
      </c>
      <c r="C22" s="11">
        <f t="shared" si="2"/>
        <v>0</v>
      </c>
      <c r="E22" s="11">
        <f t="shared" si="2"/>
        <v>0</v>
      </c>
    </row>
    <row r="23" spans="1:14" x14ac:dyDescent="0.25">
      <c r="A23" s="2" t="s">
        <v>42</v>
      </c>
      <c r="C23" s="11">
        <f t="shared" si="2"/>
        <v>0</v>
      </c>
      <c r="E23" s="11">
        <f t="shared" si="2"/>
        <v>0</v>
      </c>
    </row>
    <row r="24" spans="1:14" x14ac:dyDescent="0.25">
      <c r="A24" s="2" t="s">
        <v>43</v>
      </c>
      <c r="C24" s="11">
        <f t="shared" si="2"/>
        <v>0</v>
      </c>
      <c r="E24" s="11">
        <f t="shared" si="2"/>
        <v>0</v>
      </c>
    </row>
    <row r="25" spans="1:14" x14ac:dyDescent="0.25">
      <c r="A25" s="2" t="s">
        <v>44</v>
      </c>
      <c r="C25" s="11">
        <f t="shared" si="2"/>
        <v>0</v>
      </c>
      <c r="E25" s="11">
        <f t="shared" si="2"/>
        <v>0</v>
      </c>
      <c r="F25" s="4" t="s">
        <v>56</v>
      </c>
    </row>
    <row r="26" spans="1:14" s="20" customFormat="1" ht="15.75" thickBot="1" x14ac:dyDescent="0.3">
      <c r="A26" s="20" t="s">
        <v>27</v>
      </c>
      <c r="B26" s="21" t="s">
        <v>24</v>
      </c>
      <c r="C26" s="19">
        <f>SUM(C16:C24)</f>
        <v>0</v>
      </c>
      <c r="D26" s="19" t="s">
        <v>25</v>
      </c>
      <c r="E26" s="19">
        <f>SUM(E16:E24)</f>
        <v>0</v>
      </c>
      <c r="F26" s="25">
        <f>SUM(E26,C26)</f>
        <v>0</v>
      </c>
      <c r="G26" s="28"/>
      <c r="H26" s="19"/>
      <c r="I26" s="19"/>
      <c r="J26" s="19"/>
    </row>
    <row r="27" spans="1:14" ht="15.75" thickTop="1" x14ac:dyDescent="0.25">
      <c r="B27" s="15"/>
    </row>
    <row r="28" spans="1:14" x14ac:dyDescent="0.25">
      <c r="B28" s="15"/>
    </row>
    <row r="29" spans="1:14" x14ac:dyDescent="0.25">
      <c r="B29" s="15"/>
    </row>
    <row r="31" spans="1:14" x14ac:dyDescent="0.25">
      <c r="B31" s="43"/>
      <c r="C31" s="44"/>
      <c r="D31" s="15"/>
      <c r="E31" s="45"/>
      <c r="F31" s="15"/>
    </row>
    <row r="32" spans="1:14" x14ac:dyDescent="0.25">
      <c r="C32" s="15"/>
    </row>
    <row r="33" spans="4:6" x14ac:dyDescent="0.25">
      <c r="E33" s="46"/>
      <c r="F33" s="47"/>
    </row>
    <row r="34" spans="4:6" x14ac:dyDescent="0.25">
      <c r="D34" s="2"/>
      <c r="E34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zoomScaleNormal="100" workbookViewId="0">
      <selection activeCell="Q5" sqref="Q5"/>
    </sheetView>
  </sheetViews>
  <sheetFormatPr defaultRowHeight="15" x14ac:dyDescent="0.25"/>
  <cols>
    <col min="1" max="1" width="29.42578125" style="2" customWidth="1"/>
    <col min="2" max="2" width="11" style="13" customWidth="1"/>
    <col min="3" max="3" width="12.7109375" style="4" customWidth="1"/>
    <col min="4" max="4" width="2.7109375" style="4" customWidth="1"/>
    <col min="5" max="5" width="27.42578125" style="2" customWidth="1"/>
    <col min="6" max="6" width="11.5703125" style="7" bestFit="1" customWidth="1"/>
    <col min="7" max="7" width="8.42578125" style="2" customWidth="1"/>
    <col min="8" max="8" width="34.140625" style="2" customWidth="1"/>
    <col min="9" max="9" width="9.42578125" style="2" customWidth="1"/>
    <col min="10" max="10" width="8.5703125" style="2" customWidth="1"/>
    <col min="11" max="11" width="8.42578125" style="2" customWidth="1"/>
    <col min="12" max="12" width="9.140625" style="2"/>
    <col min="13" max="13" width="19.85546875" style="2" customWidth="1"/>
    <col min="14" max="14" width="12.7109375" style="2" bestFit="1" customWidth="1"/>
    <col min="15" max="15" width="13.28515625" style="2" bestFit="1" customWidth="1"/>
    <col min="16" max="16" width="9.140625" style="2"/>
    <col min="17" max="17" width="13.5703125" style="2" bestFit="1" customWidth="1"/>
    <col min="18" max="18" width="10.5703125" style="2" bestFit="1" customWidth="1"/>
    <col min="19" max="16384" width="9.140625" style="2"/>
  </cols>
  <sheetData>
    <row r="1" spans="1:18" s="1" customFormat="1" ht="45" x14ac:dyDescent="0.25">
      <c r="A1" s="5" t="s">
        <v>0</v>
      </c>
      <c r="B1" s="12" t="s">
        <v>3</v>
      </c>
      <c r="C1" s="5" t="s">
        <v>1</v>
      </c>
      <c r="D1" s="7"/>
      <c r="F1" s="8"/>
      <c r="H1" s="2" t="s">
        <v>24</v>
      </c>
      <c r="I1" s="2"/>
      <c r="J1" s="2"/>
      <c r="K1" s="2"/>
      <c r="M1" s="48" t="s">
        <v>65</v>
      </c>
      <c r="N1" s="49"/>
      <c r="O1" s="50"/>
      <c r="P1" s="51"/>
      <c r="Q1" s="50"/>
      <c r="R1" s="50"/>
    </row>
    <row r="2" spans="1:18" x14ac:dyDescent="0.25">
      <c r="A2" s="2" t="s">
        <v>5</v>
      </c>
      <c r="C2" s="11">
        <f>B2*12</f>
        <v>0</v>
      </c>
      <c r="D2" s="7"/>
      <c r="E2" s="4" t="s">
        <v>46</v>
      </c>
      <c r="F2" s="24">
        <f>SUM(C14)</f>
        <v>0</v>
      </c>
      <c r="H2" s="2" t="s">
        <v>28</v>
      </c>
      <c r="I2" s="10" t="s">
        <v>45</v>
      </c>
      <c r="J2" s="2" t="s">
        <v>29</v>
      </c>
      <c r="K2" s="2" t="s">
        <v>30</v>
      </c>
      <c r="M2" s="52"/>
      <c r="N2" s="53" t="s">
        <v>62</v>
      </c>
      <c r="O2" s="50" t="s">
        <v>66</v>
      </c>
      <c r="P2" s="51" t="s">
        <v>67</v>
      </c>
      <c r="Q2" s="50" t="s">
        <v>64</v>
      </c>
      <c r="R2" s="50" t="s">
        <v>68</v>
      </c>
    </row>
    <row r="3" spans="1:18" ht="15.75" thickBot="1" x14ac:dyDescent="0.3">
      <c r="A3" s="2" t="s">
        <v>6</v>
      </c>
      <c r="C3" s="11">
        <f t="shared" ref="C3:C13" si="0">B3*12</f>
        <v>0</v>
      </c>
      <c r="D3" s="7"/>
      <c r="E3" s="4" t="s">
        <v>49</v>
      </c>
      <c r="F3" s="25">
        <f>C27-I3</f>
        <v>-676</v>
      </c>
      <c r="H3" s="32" t="s">
        <v>31</v>
      </c>
      <c r="I3" s="9">
        <v>676</v>
      </c>
      <c r="J3" s="33">
        <v>13535</v>
      </c>
      <c r="K3" s="33">
        <v>1127</v>
      </c>
      <c r="M3" s="52" t="s">
        <v>61</v>
      </c>
      <c r="N3" s="54">
        <v>10</v>
      </c>
      <c r="O3" s="55">
        <v>8</v>
      </c>
      <c r="P3" s="49">
        <f>SUM(N3*O3)</f>
        <v>80</v>
      </c>
      <c r="Q3" s="56">
        <v>7</v>
      </c>
      <c r="R3" s="49">
        <f>SUM(P3*Q3)</f>
        <v>560</v>
      </c>
    </row>
    <row r="4" spans="1:18" ht="15.75" thickTop="1" x14ac:dyDescent="0.25">
      <c r="A4" s="2" t="s">
        <v>7</v>
      </c>
      <c r="C4" s="11">
        <f t="shared" si="0"/>
        <v>0</v>
      </c>
      <c r="D4" s="7"/>
      <c r="E4" s="4"/>
      <c r="F4" s="18">
        <f>SUM(F2-F3)</f>
        <v>676</v>
      </c>
      <c r="H4" s="2" t="s">
        <v>32</v>
      </c>
      <c r="I4" s="9">
        <v>886</v>
      </c>
      <c r="J4" s="9">
        <v>17724</v>
      </c>
      <c r="K4" s="9">
        <v>1477</v>
      </c>
      <c r="M4" s="52"/>
      <c r="N4" s="53"/>
      <c r="O4" s="49"/>
      <c r="P4" s="51"/>
      <c r="Q4" s="50"/>
      <c r="R4" s="50"/>
    </row>
    <row r="5" spans="1:18" x14ac:dyDescent="0.25">
      <c r="A5" s="2" t="s">
        <v>8</v>
      </c>
      <c r="C5" s="11">
        <f t="shared" si="0"/>
        <v>0</v>
      </c>
      <c r="D5" s="7"/>
      <c r="E5" s="4"/>
      <c r="H5" s="2" t="s">
        <v>33</v>
      </c>
      <c r="J5" s="42">
        <v>22577</v>
      </c>
      <c r="K5" s="42">
        <v>1881</v>
      </c>
      <c r="M5" s="52"/>
      <c r="N5" s="53"/>
      <c r="O5" s="50"/>
      <c r="P5" s="51"/>
      <c r="Q5" s="57" t="s">
        <v>70</v>
      </c>
      <c r="R5" s="58">
        <f>SUM(R3*4.33)</f>
        <v>2424.8000000000002</v>
      </c>
    </row>
    <row r="6" spans="1:18" x14ac:dyDescent="0.25">
      <c r="A6" s="2" t="s">
        <v>9</v>
      </c>
      <c r="C6" s="11">
        <f t="shared" si="0"/>
        <v>0</v>
      </c>
      <c r="E6" s="4" t="s">
        <v>57</v>
      </c>
      <c r="F6" s="7">
        <f>J3</f>
        <v>13535</v>
      </c>
      <c r="H6" s="2" t="s">
        <v>34</v>
      </c>
      <c r="J6" s="9">
        <v>26766</v>
      </c>
      <c r="K6" s="9">
        <v>2230</v>
      </c>
      <c r="N6" s="13"/>
      <c r="O6" s="4"/>
      <c r="P6" s="7"/>
      <c r="Q6" s="46"/>
      <c r="R6" s="47"/>
    </row>
    <row r="7" spans="1:18" ht="15.75" thickBot="1" x14ac:dyDescent="0.3">
      <c r="A7" s="2" t="s">
        <v>10</v>
      </c>
      <c r="C7" s="11">
        <f t="shared" si="0"/>
        <v>0</v>
      </c>
      <c r="E7" s="4" t="s">
        <v>51</v>
      </c>
      <c r="F7" s="22">
        <f>SUM(F4)</f>
        <v>676</v>
      </c>
      <c r="H7" s="2" t="s">
        <v>35</v>
      </c>
      <c r="J7" s="9">
        <v>16540</v>
      </c>
      <c r="K7" s="9">
        <v>1378</v>
      </c>
    </row>
    <row r="8" spans="1:18" ht="15.75" thickTop="1" x14ac:dyDescent="0.25">
      <c r="A8" s="2" t="s">
        <v>11</v>
      </c>
      <c r="C8" s="11">
        <f t="shared" si="0"/>
        <v>0</v>
      </c>
      <c r="E8" s="4" t="s">
        <v>53</v>
      </c>
      <c r="F8" s="18">
        <f>SUM(F6-F7)</f>
        <v>12859</v>
      </c>
      <c r="H8" s="2" t="s">
        <v>36</v>
      </c>
      <c r="J8" s="9">
        <v>20731</v>
      </c>
      <c r="K8" s="9">
        <v>1727</v>
      </c>
    </row>
    <row r="9" spans="1:18" x14ac:dyDescent="0.25">
      <c r="A9" s="2" t="s">
        <v>12</v>
      </c>
      <c r="C9" s="11">
        <f t="shared" si="0"/>
        <v>0</v>
      </c>
      <c r="E9" s="4"/>
      <c r="F9" s="7" t="s">
        <v>54</v>
      </c>
      <c r="H9" s="2" t="s">
        <v>38</v>
      </c>
      <c r="J9" s="9">
        <v>2313</v>
      </c>
      <c r="K9" s="9">
        <v>192</v>
      </c>
    </row>
    <row r="10" spans="1:18" x14ac:dyDescent="0.25">
      <c r="A10" s="2" t="s">
        <v>13</v>
      </c>
      <c r="C10" s="11">
        <f t="shared" si="0"/>
        <v>0</v>
      </c>
      <c r="E10" s="26" t="s">
        <v>52</v>
      </c>
      <c r="F10" s="27">
        <f>SUM(F8/12)</f>
        <v>1071.5833333333333</v>
      </c>
      <c r="H10" s="20"/>
      <c r="I10" s="20"/>
      <c r="J10" s="20"/>
      <c r="K10" s="20"/>
    </row>
    <row r="11" spans="1:18" x14ac:dyDescent="0.25">
      <c r="A11" s="2" t="s">
        <v>14</v>
      </c>
      <c r="C11" s="11">
        <f t="shared" si="0"/>
        <v>0</v>
      </c>
      <c r="H11" s="6" t="s">
        <v>37</v>
      </c>
      <c r="I11" s="6"/>
      <c r="J11" s="6"/>
      <c r="K11" s="6"/>
    </row>
    <row r="12" spans="1:18" x14ac:dyDescent="0.25">
      <c r="A12" s="2" t="s">
        <v>15</v>
      </c>
      <c r="C12" s="11">
        <f t="shared" si="0"/>
        <v>0</v>
      </c>
      <c r="H12" s="2" t="s">
        <v>28</v>
      </c>
      <c r="I12" s="10" t="s">
        <v>45</v>
      </c>
      <c r="J12" s="2" t="s">
        <v>29</v>
      </c>
      <c r="K12" s="2" t="s">
        <v>30</v>
      </c>
    </row>
    <row r="13" spans="1:18" x14ac:dyDescent="0.25">
      <c r="A13" s="2" t="s">
        <v>16</v>
      </c>
      <c r="C13" s="11">
        <f t="shared" si="0"/>
        <v>0</v>
      </c>
      <c r="H13" s="2" t="s">
        <v>31</v>
      </c>
      <c r="I13" s="9">
        <v>453</v>
      </c>
      <c r="J13" s="9">
        <v>9078</v>
      </c>
      <c r="K13" s="9">
        <v>756.5</v>
      </c>
    </row>
    <row r="14" spans="1:18" s="20" customFormat="1" x14ac:dyDescent="0.25">
      <c r="A14" s="20" t="s">
        <v>26</v>
      </c>
      <c r="B14" s="21" t="s">
        <v>24</v>
      </c>
      <c r="C14" s="24">
        <f>SUM(C2:C13)</f>
        <v>0</v>
      </c>
      <c r="D14" s="19"/>
      <c r="F14" s="19"/>
      <c r="H14" s="2" t="s">
        <v>32</v>
      </c>
      <c r="I14" s="9">
        <v>594</v>
      </c>
      <c r="J14" s="9">
        <v>11881</v>
      </c>
      <c r="K14" s="9">
        <v>990</v>
      </c>
    </row>
    <row r="15" spans="1:18" s="6" customFormat="1" ht="45" x14ac:dyDescent="0.25">
      <c r="A15" s="5" t="s">
        <v>17</v>
      </c>
      <c r="B15" s="12" t="s">
        <v>3</v>
      </c>
      <c r="C15" s="5" t="s">
        <v>18</v>
      </c>
      <c r="D15" s="4"/>
      <c r="H15" s="2" t="s">
        <v>33</v>
      </c>
      <c r="I15" s="2"/>
      <c r="J15" s="9">
        <v>14509</v>
      </c>
      <c r="K15" s="9">
        <v>1209</v>
      </c>
    </row>
    <row r="16" spans="1:18" x14ac:dyDescent="0.25">
      <c r="A16" s="3" t="s">
        <v>20</v>
      </c>
      <c r="B16" s="14"/>
      <c r="C16" s="11">
        <f t="shared" ref="C16:C26" si="1">B16*12</f>
        <v>0</v>
      </c>
      <c r="H16" s="2" t="s">
        <v>34</v>
      </c>
      <c r="J16" s="9">
        <v>17309</v>
      </c>
      <c r="K16" s="9">
        <v>1442</v>
      </c>
    </row>
    <row r="17" spans="1:11" x14ac:dyDescent="0.25">
      <c r="A17" s="2" t="s">
        <v>39</v>
      </c>
      <c r="C17" s="11">
        <f t="shared" si="1"/>
        <v>0</v>
      </c>
      <c r="H17" s="2" t="s">
        <v>35</v>
      </c>
      <c r="J17" s="9">
        <v>11095</v>
      </c>
      <c r="K17" s="9">
        <v>924</v>
      </c>
    </row>
    <row r="18" spans="1:11" x14ac:dyDescent="0.25">
      <c r="A18" s="2" t="s">
        <v>21</v>
      </c>
      <c r="C18" s="11">
        <f t="shared" si="1"/>
        <v>0</v>
      </c>
      <c r="H18" s="2" t="s">
        <v>36</v>
      </c>
      <c r="J18" s="9">
        <v>13893</v>
      </c>
      <c r="K18" s="9">
        <v>1157</v>
      </c>
    </row>
    <row r="19" spans="1:11" x14ac:dyDescent="0.25">
      <c r="A19" s="2" t="s">
        <v>40</v>
      </c>
      <c r="C19" s="11">
        <f t="shared" si="1"/>
        <v>0</v>
      </c>
      <c r="H19" s="2" t="s">
        <v>38</v>
      </c>
      <c r="J19" s="9">
        <v>2313</v>
      </c>
      <c r="K19" s="9">
        <v>192</v>
      </c>
    </row>
    <row r="20" spans="1:11" x14ac:dyDescent="0.25">
      <c r="A20" s="2" t="s">
        <v>23</v>
      </c>
      <c r="C20" s="11">
        <f t="shared" si="1"/>
        <v>0</v>
      </c>
    </row>
    <row r="21" spans="1:11" x14ac:dyDescent="0.25">
      <c r="A21" s="2" t="s">
        <v>22</v>
      </c>
      <c r="C21" s="11">
        <f t="shared" si="1"/>
        <v>0</v>
      </c>
    </row>
    <row r="22" spans="1:11" x14ac:dyDescent="0.25">
      <c r="A22" s="2" t="s">
        <v>41</v>
      </c>
      <c r="C22" s="11">
        <f t="shared" si="1"/>
        <v>0</v>
      </c>
    </row>
    <row r="23" spans="1:11" x14ac:dyDescent="0.25">
      <c r="A23" s="2" t="s">
        <v>42</v>
      </c>
      <c r="C23" s="11">
        <f t="shared" si="1"/>
        <v>0</v>
      </c>
    </row>
    <row r="24" spans="1:11" x14ac:dyDescent="0.25">
      <c r="A24" s="2" t="s">
        <v>43</v>
      </c>
      <c r="C24" s="11">
        <f t="shared" si="1"/>
        <v>0</v>
      </c>
    </row>
    <row r="25" spans="1:11" x14ac:dyDescent="0.25">
      <c r="A25" s="2" t="s">
        <v>44</v>
      </c>
      <c r="C25" s="11">
        <f t="shared" si="1"/>
        <v>0</v>
      </c>
      <c r="E25" s="4"/>
    </row>
    <row r="26" spans="1:11" x14ac:dyDescent="0.25">
      <c r="C26" s="11">
        <f t="shared" si="1"/>
        <v>0</v>
      </c>
      <c r="E26" s="4"/>
    </row>
    <row r="27" spans="1:11" s="20" customFormat="1" ht="15.75" thickBot="1" x14ac:dyDescent="0.3">
      <c r="A27" s="20" t="s">
        <v>27</v>
      </c>
      <c r="B27" s="21" t="s">
        <v>24</v>
      </c>
      <c r="C27" s="25">
        <f>SUM(C16:C26)</f>
        <v>0</v>
      </c>
      <c r="D27" s="19"/>
      <c r="E27" s="4"/>
      <c r="F27" s="19"/>
    </row>
    <row r="28" spans="1:11" ht="15.75" thickTop="1" x14ac:dyDescent="0.25">
      <c r="B28" s="2"/>
      <c r="C28" s="2"/>
      <c r="D28" s="18"/>
      <c r="E28" s="4"/>
    </row>
    <row r="29" spans="1:11" x14ac:dyDescent="0.25">
      <c r="D29" s="2"/>
      <c r="E29" s="4"/>
    </row>
    <row r="30" spans="1:11" x14ac:dyDescent="0.25">
      <c r="C30" s="17"/>
      <c r="E30" s="4"/>
    </row>
    <row r="31" spans="1:11" x14ac:dyDescent="0.25">
      <c r="B31" s="15"/>
      <c r="D31" s="2"/>
      <c r="E31" s="4"/>
    </row>
    <row r="32" spans="1:11" x14ac:dyDescent="0.25">
      <c r="B32" s="15"/>
      <c r="D32" s="7"/>
      <c r="E32" s="4"/>
    </row>
    <row r="33" spans="2:5" x14ac:dyDescent="0.25">
      <c r="B33" s="15"/>
      <c r="E33" s="26"/>
    </row>
    <row r="34" spans="2:5" x14ac:dyDescent="0.25">
      <c r="B34" s="15"/>
    </row>
    <row r="35" spans="2:5" x14ac:dyDescent="0.25">
      <c r="B3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5"/>
  <sheetViews>
    <sheetView topLeftCell="B1" zoomScaleNormal="100" workbookViewId="0">
      <selection activeCell="Q5" sqref="Q5"/>
    </sheetView>
  </sheetViews>
  <sheetFormatPr defaultRowHeight="15" x14ac:dyDescent="0.25"/>
  <cols>
    <col min="1" max="1" width="29.42578125" style="2" customWidth="1"/>
    <col min="2" max="2" width="11" style="13" customWidth="1"/>
    <col min="3" max="3" width="12.7109375" style="4" customWidth="1"/>
    <col min="4" max="4" width="3.42578125" style="4" customWidth="1"/>
    <col min="5" max="5" width="29.28515625" style="2" bestFit="1" customWidth="1"/>
    <col min="6" max="6" width="11.5703125" style="7" customWidth="1"/>
    <col min="7" max="7" width="8.42578125" style="2" customWidth="1"/>
    <col min="8" max="8" width="34.140625" style="2" customWidth="1"/>
    <col min="9" max="9" width="9.42578125" style="2" customWidth="1"/>
    <col min="10" max="10" width="8.5703125" style="2" customWidth="1"/>
    <col min="11" max="11" width="8.42578125" style="2" customWidth="1"/>
    <col min="12" max="12" width="9.140625" style="2"/>
    <col min="13" max="13" width="20.140625" style="2" customWidth="1"/>
    <col min="14" max="14" width="9.140625" style="2"/>
    <col min="15" max="15" width="13.28515625" style="2" bestFit="1" customWidth="1"/>
    <col min="16" max="16" width="9.140625" style="2"/>
    <col min="17" max="17" width="13.5703125" style="2" bestFit="1" customWidth="1"/>
    <col min="18" max="18" width="10.5703125" style="2" bestFit="1" customWidth="1"/>
    <col min="19" max="16384" width="9.140625" style="2"/>
  </cols>
  <sheetData>
    <row r="1" spans="1:18" s="1" customFormat="1" ht="45" x14ac:dyDescent="0.25">
      <c r="A1" s="5" t="s">
        <v>0</v>
      </c>
      <c r="B1" s="12" t="s">
        <v>3</v>
      </c>
      <c r="C1" s="5" t="s">
        <v>1</v>
      </c>
      <c r="D1" s="7"/>
      <c r="F1" s="8"/>
      <c r="H1" s="37" t="s">
        <v>24</v>
      </c>
      <c r="I1" s="2"/>
      <c r="J1" s="2"/>
      <c r="K1" s="2"/>
      <c r="M1" s="48" t="s">
        <v>65</v>
      </c>
      <c r="N1" s="49"/>
      <c r="O1" s="50"/>
      <c r="P1" s="51"/>
      <c r="Q1" s="50"/>
      <c r="R1" s="50"/>
    </row>
    <row r="2" spans="1:18" x14ac:dyDescent="0.25">
      <c r="A2" s="2" t="s">
        <v>5</v>
      </c>
      <c r="C2" s="11">
        <f>B2*12</f>
        <v>0</v>
      </c>
      <c r="D2" s="7"/>
      <c r="E2" s="4" t="s">
        <v>46</v>
      </c>
      <c r="F2" s="24">
        <f>SUM(C14)</f>
        <v>0</v>
      </c>
      <c r="H2" s="2" t="s">
        <v>28</v>
      </c>
      <c r="I2" s="10" t="s">
        <v>45</v>
      </c>
      <c r="J2" s="2" t="s">
        <v>29</v>
      </c>
      <c r="K2" s="2" t="s">
        <v>30</v>
      </c>
      <c r="M2" s="52"/>
      <c r="N2" s="53" t="s">
        <v>62</v>
      </c>
      <c r="O2" s="50" t="s">
        <v>66</v>
      </c>
      <c r="P2" s="51" t="s">
        <v>67</v>
      </c>
      <c r="Q2" s="50" t="s">
        <v>64</v>
      </c>
      <c r="R2" s="50" t="s">
        <v>68</v>
      </c>
    </row>
    <row r="3" spans="1:18" ht="15.75" thickBot="1" x14ac:dyDescent="0.3">
      <c r="A3" s="2" t="s">
        <v>6</v>
      </c>
      <c r="C3" s="11">
        <f t="shared" ref="C3:C13" si="0">B3*12</f>
        <v>0</v>
      </c>
      <c r="D3" s="7"/>
      <c r="E3" s="4" t="s">
        <v>49</v>
      </c>
      <c r="F3" s="25">
        <f>C27-I3</f>
        <v>-676</v>
      </c>
      <c r="H3" s="20" t="s">
        <v>31</v>
      </c>
      <c r="I3" s="34">
        <v>676</v>
      </c>
      <c r="J3" s="34">
        <v>13535</v>
      </c>
      <c r="K3" s="34">
        <v>1127</v>
      </c>
      <c r="M3" s="52" t="s">
        <v>61</v>
      </c>
      <c r="N3" s="54">
        <v>10</v>
      </c>
      <c r="O3" s="55">
        <v>8</v>
      </c>
      <c r="P3" s="49">
        <f>SUM(N3*O3)</f>
        <v>80</v>
      </c>
      <c r="Q3" s="56">
        <v>7</v>
      </c>
      <c r="R3" s="49">
        <f>SUM(P3*Q3)</f>
        <v>560</v>
      </c>
    </row>
    <row r="4" spans="1:18" ht="15.75" thickTop="1" x14ac:dyDescent="0.25">
      <c r="A4" s="2" t="s">
        <v>7</v>
      </c>
      <c r="C4" s="11">
        <f t="shared" si="0"/>
        <v>0</v>
      </c>
      <c r="D4" s="7"/>
      <c r="E4" s="4"/>
      <c r="F4" s="18">
        <f>SUM(F2-F3)</f>
        <v>676</v>
      </c>
      <c r="H4" s="2" t="s">
        <v>32</v>
      </c>
      <c r="I4" s="9">
        <v>886</v>
      </c>
      <c r="J4" s="9">
        <v>17724</v>
      </c>
      <c r="K4" s="9">
        <v>1477</v>
      </c>
      <c r="M4" s="52"/>
      <c r="N4" s="53"/>
      <c r="O4" s="49"/>
      <c r="P4" s="51"/>
      <c r="Q4" s="50"/>
      <c r="R4" s="50"/>
    </row>
    <row r="5" spans="1:18" x14ac:dyDescent="0.25">
      <c r="A5" s="2" t="s">
        <v>8</v>
      </c>
      <c r="C5" s="11">
        <f t="shared" si="0"/>
        <v>0</v>
      </c>
      <c r="D5" s="7"/>
      <c r="E5" s="4"/>
      <c r="H5" s="2" t="s">
        <v>33</v>
      </c>
      <c r="J5" s="42">
        <v>22577</v>
      </c>
      <c r="K5" s="42">
        <v>1881</v>
      </c>
      <c r="M5" s="52"/>
      <c r="N5" s="53"/>
      <c r="O5" s="50"/>
      <c r="P5" s="51"/>
      <c r="Q5" s="57" t="s">
        <v>70</v>
      </c>
      <c r="R5" s="58">
        <f>SUM(R3*4.33)</f>
        <v>2424.8000000000002</v>
      </c>
    </row>
    <row r="6" spans="1:18" x14ac:dyDescent="0.25">
      <c r="A6" s="2" t="s">
        <v>9</v>
      </c>
      <c r="C6" s="11">
        <f t="shared" si="0"/>
        <v>0</v>
      </c>
      <c r="E6" s="4" t="s">
        <v>57</v>
      </c>
      <c r="F6" s="40">
        <f>J7</f>
        <v>16540</v>
      </c>
      <c r="H6" s="2" t="s">
        <v>34</v>
      </c>
      <c r="J6" s="9">
        <v>26766</v>
      </c>
      <c r="K6" s="9">
        <v>2230</v>
      </c>
    </row>
    <row r="7" spans="1:18" ht="15.75" thickBot="1" x14ac:dyDescent="0.3">
      <c r="A7" s="2" t="s">
        <v>10</v>
      </c>
      <c r="C7" s="11">
        <f t="shared" si="0"/>
        <v>0</v>
      </c>
      <c r="E7" s="4" t="s">
        <v>51</v>
      </c>
      <c r="F7" s="22">
        <f>SUM(F4)</f>
        <v>676</v>
      </c>
      <c r="H7" s="32" t="s">
        <v>35</v>
      </c>
      <c r="J7" s="33">
        <v>16540</v>
      </c>
      <c r="K7" s="33">
        <v>1378</v>
      </c>
    </row>
    <row r="8" spans="1:18" ht="15.75" thickTop="1" x14ac:dyDescent="0.25">
      <c r="A8" s="2" t="s">
        <v>11</v>
      </c>
      <c r="C8" s="11">
        <f t="shared" si="0"/>
        <v>0</v>
      </c>
      <c r="E8" s="4" t="s">
        <v>53</v>
      </c>
      <c r="F8" s="18">
        <f>SUM(F6-F7)</f>
        <v>15864</v>
      </c>
      <c r="H8" s="2" t="s">
        <v>36</v>
      </c>
      <c r="J8" s="9">
        <v>20731</v>
      </c>
      <c r="K8" s="9">
        <v>1727</v>
      </c>
    </row>
    <row r="9" spans="1:18" x14ac:dyDescent="0.25">
      <c r="A9" s="2" t="s">
        <v>12</v>
      </c>
      <c r="C9" s="11">
        <f t="shared" si="0"/>
        <v>0</v>
      </c>
      <c r="E9" s="4"/>
      <c r="F9" s="7" t="s">
        <v>54</v>
      </c>
      <c r="H9" s="2" t="s">
        <v>38</v>
      </c>
      <c r="J9" s="9">
        <v>2313</v>
      </c>
      <c r="K9" s="9">
        <v>192</v>
      </c>
    </row>
    <row r="10" spans="1:18" x14ac:dyDescent="0.25">
      <c r="A10" s="2" t="s">
        <v>13</v>
      </c>
      <c r="C10" s="11">
        <f t="shared" si="0"/>
        <v>0</v>
      </c>
      <c r="E10" s="26" t="s">
        <v>52</v>
      </c>
      <c r="F10" s="27">
        <f>SUM(F8/12)</f>
        <v>1322</v>
      </c>
      <c r="H10" s="20"/>
      <c r="I10" s="20"/>
      <c r="J10" s="20"/>
      <c r="K10" s="20"/>
    </row>
    <row r="11" spans="1:18" x14ac:dyDescent="0.25">
      <c r="A11" s="2" t="s">
        <v>14</v>
      </c>
      <c r="C11" s="11">
        <f t="shared" si="0"/>
        <v>0</v>
      </c>
      <c r="H11" s="36" t="s">
        <v>37</v>
      </c>
      <c r="I11" s="6"/>
      <c r="J11" s="6"/>
      <c r="K11" s="6"/>
    </row>
    <row r="12" spans="1:18" x14ac:dyDescent="0.25">
      <c r="A12" s="2" t="s">
        <v>15</v>
      </c>
      <c r="C12" s="11">
        <f t="shared" si="0"/>
        <v>0</v>
      </c>
      <c r="H12" s="2" t="s">
        <v>28</v>
      </c>
      <c r="I12" s="10" t="s">
        <v>45</v>
      </c>
      <c r="J12" s="2" t="s">
        <v>29</v>
      </c>
      <c r="K12" s="2" t="s">
        <v>30</v>
      </c>
    </row>
    <row r="13" spans="1:18" x14ac:dyDescent="0.25">
      <c r="A13" s="2" t="s">
        <v>16</v>
      </c>
      <c r="C13" s="11">
        <f t="shared" si="0"/>
        <v>0</v>
      </c>
      <c r="H13" s="2" t="s">
        <v>31</v>
      </c>
      <c r="I13" s="9">
        <v>453</v>
      </c>
      <c r="J13" s="9">
        <v>9078</v>
      </c>
      <c r="K13" s="9">
        <v>756.5</v>
      </c>
    </row>
    <row r="14" spans="1:18" s="20" customFormat="1" x14ac:dyDescent="0.25">
      <c r="A14" s="20" t="s">
        <v>26</v>
      </c>
      <c r="B14" s="21" t="s">
        <v>24</v>
      </c>
      <c r="C14" s="24">
        <f>SUM(C2:C13)</f>
        <v>0</v>
      </c>
      <c r="D14" s="19"/>
      <c r="F14" s="19"/>
      <c r="H14" s="2" t="s">
        <v>32</v>
      </c>
      <c r="I14" s="9">
        <v>594</v>
      </c>
      <c r="J14" s="9">
        <v>11881</v>
      </c>
      <c r="K14" s="9">
        <v>990</v>
      </c>
    </row>
    <row r="15" spans="1:18" s="6" customFormat="1" ht="45" x14ac:dyDescent="0.25">
      <c r="A15" s="5" t="s">
        <v>17</v>
      </c>
      <c r="B15" s="12" t="s">
        <v>3</v>
      </c>
      <c r="C15" s="5" t="s">
        <v>18</v>
      </c>
      <c r="D15" s="4"/>
      <c r="E15" s="4"/>
      <c r="F15" s="4"/>
      <c r="G15" s="4"/>
      <c r="H15" s="38" t="s">
        <v>33</v>
      </c>
      <c r="I15" s="38"/>
      <c r="J15" s="39">
        <v>14509</v>
      </c>
      <c r="K15" s="39">
        <v>1209</v>
      </c>
      <c r="L15" s="4"/>
      <c r="M15" s="4"/>
    </row>
    <row r="16" spans="1:18" x14ac:dyDescent="0.25">
      <c r="A16" s="3" t="s">
        <v>20</v>
      </c>
      <c r="B16" s="14"/>
      <c r="C16" s="11">
        <f t="shared" ref="C16:C26" si="1">B16*12</f>
        <v>0</v>
      </c>
      <c r="H16" s="2" t="s">
        <v>34</v>
      </c>
      <c r="J16" s="9">
        <v>17309</v>
      </c>
      <c r="K16" s="9">
        <v>1442</v>
      </c>
    </row>
    <row r="17" spans="1:11" x14ac:dyDescent="0.25">
      <c r="A17" s="2" t="s">
        <v>39</v>
      </c>
      <c r="C17" s="11">
        <f t="shared" si="1"/>
        <v>0</v>
      </c>
      <c r="H17" s="2" t="s">
        <v>35</v>
      </c>
      <c r="J17" s="9">
        <v>11095</v>
      </c>
      <c r="K17" s="9">
        <v>924</v>
      </c>
    </row>
    <row r="18" spans="1:11" x14ac:dyDescent="0.25">
      <c r="A18" s="2" t="s">
        <v>21</v>
      </c>
      <c r="C18" s="11">
        <f t="shared" si="1"/>
        <v>0</v>
      </c>
      <c r="H18" s="2" t="s">
        <v>36</v>
      </c>
      <c r="J18" s="9">
        <v>13893</v>
      </c>
      <c r="K18" s="9">
        <v>1157</v>
      </c>
    </row>
    <row r="19" spans="1:11" x14ac:dyDescent="0.25">
      <c r="A19" s="2" t="s">
        <v>40</v>
      </c>
      <c r="C19" s="11">
        <f t="shared" si="1"/>
        <v>0</v>
      </c>
      <c r="H19" s="2" t="s">
        <v>38</v>
      </c>
      <c r="J19" s="9">
        <v>2313</v>
      </c>
      <c r="K19" s="9">
        <v>192</v>
      </c>
    </row>
    <row r="20" spans="1:11" x14ac:dyDescent="0.25">
      <c r="A20" s="2" t="s">
        <v>23</v>
      </c>
      <c r="C20" s="11">
        <f t="shared" si="1"/>
        <v>0</v>
      </c>
    </row>
    <row r="21" spans="1:11" x14ac:dyDescent="0.25">
      <c r="A21" s="2" t="s">
        <v>22</v>
      </c>
      <c r="C21" s="11">
        <f t="shared" si="1"/>
        <v>0</v>
      </c>
    </row>
    <row r="22" spans="1:11" x14ac:dyDescent="0.25">
      <c r="A22" s="2" t="s">
        <v>41</v>
      </c>
      <c r="C22" s="11">
        <f t="shared" si="1"/>
        <v>0</v>
      </c>
    </row>
    <row r="23" spans="1:11" x14ac:dyDescent="0.25">
      <c r="A23" s="2" t="s">
        <v>42</v>
      </c>
      <c r="C23" s="11">
        <f t="shared" si="1"/>
        <v>0</v>
      </c>
    </row>
    <row r="24" spans="1:11" x14ac:dyDescent="0.25">
      <c r="A24" s="2" t="s">
        <v>43</v>
      </c>
      <c r="C24" s="11">
        <f t="shared" si="1"/>
        <v>0</v>
      </c>
    </row>
    <row r="25" spans="1:11" x14ac:dyDescent="0.25">
      <c r="A25" s="2" t="s">
        <v>44</v>
      </c>
      <c r="C25" s="11">
        <f t="shared" si="1"/>
        <v>0</v>
      </c>
      <c r="E25" s="4"/>
    </row>
    <row r="26" spans="1:11" x14ac:dyDescent="0.25">
      <c r="C26" s="11">
        <f t="shared" si="1"/>
        <v>0</v>
      </c>
      <c r="E26" s="4"/>
    </row>
    <row r="27" spans="1:11" s="20" customFormat="1" ht="15.75" thickBot="1" x14ac:dyDescent="0.3">
      <c r="A27" s="20" t="s">
        <v>27</v>
      </c>
      <c r="B27" s="21" t="s">
        <v>24</v>
      </c>
      <c r="C27" s="25">
        <f>SUM(C16:C26)</f>
        <v>0</v>
      </c>
      <c r="D27" s="19"/>
      <c r="E27" s="4"/>
      <c r="F27" s="19"/>
    </row>
    <row r="28" spans="1:11" ht="15.75" thickTop="1" x14ac:dyDescent="0.25">
      <c r="B28" s="2"/>
      <c r="C28" s="2"/>
      <c r="D28" s="18"/>
      <c r="E28" s="4"/>
    </row>
    <row r="29" spans="1:11" x14ac:dyDescent="0.25">
      <c r="D29" s="2"/>
      <c r="E29" s="4"/>
    </row>
    <row r="30" spans="1:11" x14ac:dyDescent="0.25">
      <c r="C30" s="23"/>
      <c r="E30" s="4"/>
    </row>
    <row r="31" spans="1:11" x14ac:dyDescent="0.25">
      <c r="B31" s="15"/>
      <c r="D31" s="2"/>
      <c r="E31" s="4"/>
    </row>
    <row r="32" spans="1:11" x14ac:dyDescent="0.25">
      <c r="B32" s="15"/>
      <c r="D32" s="7"/>
      <c r="E32" s="4"/>
    </row>
    <row r="33" spans="2:5" x14ac:dyDescent="0.25">
      <c r="B33" s="15"/>
      <c r="E33" s="26"/>
    </row>
    <row r="34" spans="2:5" x14ac:dyDescent="0.25">
      <c r="B34" s="15"/>
    </row>
    <row r="35" spans="2:5" x14ac:dyDescent="0.25">
      <c r="B3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8"/>
  <sheetViews>
    <sheetView topLeftCell="C1" zoomScaleNormal="100" workbookViewId="0">
      <selection activeCell="T5" sqref="T5"/>
    </sheetView>
  </sheetViews>
  <sheetFormatPr defaultRowHeight="15" x14ac:dyDescent="0.25"/>
  <cols>
    <col min="1" max="1" width="29.42578125" style="2" customWidth="1"/>
    <col min="2" max="2" width="11" style="13" customWidth="1"/>
    <col min="3" max="3" width="12.7109375" style="4" customWidth="1"/>
    <col min="4" max="4" width="9.7109375" style="7" customWidth="1"/>
    <col min="5" max="5" width="12.7109375" style="4" customWidth="1"/>
    <col min="6" max="6" width="10.7109375" style="4" customWidth="1"/>
    <col min="7" max="7" width="4.140625" style="4" customWidth="1"/>
    <col min="8" max="8" width="29.28515625" style="4" customWidth="1"/>
    <col min="9" max="9" width="11.5703125" style="7" customWidth="1"/>
    <col min="10" max="10" width="2.85546875" style="4" customWidth="1"/>
    <col min="11" max="11" width="34.140625" style="2" customWidth="1"/>
    <col min="12" max="12" width="9.42578125" style="2" customWidth="1"/>
    <col min="13" max="13" width="8.5703125" style="2" customWidth="1"/>
    <col min="14" max="14" width="8.42578125" style="2" customWidth="1"/>
    <col min="15" max="15" width="9.140625" style="2"/>
    <col min="16" max="16" width="20.42578125" style="2" bestFit="1" customWidth="1"/>
    <col min="17" max="17" width="12.7109375" style="2" bestFit="1" customWidth="1"/>
    <col min="18" max="18" width="13.28515625" style="2" bestFit="1" customWidth="1"/>
    <col min="19" max="19" width="8" style="2" bestFit="1" customWidth="1"/>
    <col min="20" max="20" width="8.28515625" style="2" bestFit="1" customWidth="1"/>
    <col min="21" max="21" width="10.5703125" style="2" bestFit="1" customWidth="1"/>
    <col min="22" max="16384" width="9.140625" style="2"/>
  </cols>
  <sheetData>
    <row r="1" spans="1:21" s="1" customFormat="1" ht="60" x14ac:dyDescent="0.25">
      <c r="A1" s="5" t="s">
        <v>0</v>
      </c>
      <c r="B1" s="12" t="s">
        <v>3</v>
      </c>
      <c r="C1" s="5" t="s">
        <v>1</v>
      </c>
      <c r="D1" s="16" t="s">
        <v>4</v>
      </c>
      <c r="E1" s="5" t="s">
        <v>2</v>
      </c>
      <c r="F1" s="7"/>
      <c r="G1" s="7"/>
      <c r="H1" s="7"/>
      <c r="I1" s="7"/>
      <c r="J1" s="7"/>
      <c r="K1" s="2" t="s">
        <v>24</v>
      </c>
      <c r="L1" s="2"/>
      <c r="M1" s="2"/>
      <c r="N1" s="2"/>
      <c r="P1" s="48" t="s">
        <v>65</v>
      </c>
      <c r="Q1" s="49"/>
      <c r="R1" s="50"/>
      <c r="S1" s="51"/>
      <c r="T1" s="50"/>
      <c r="U1" s="50"/>
    </row>
    <row r="2" spans="1:21" x14ac:dyDescent="0.25">
      <c r="A2" s="2" t="s">
        <v>5</v>
      </c>
      <c r="C2" s="11">
        <f>B2*12</f>
        <v>0</v>
      </c>
      <c r="E2" s="11">
        <f>D2*12</f>
        <v>0</v>
      </c>
      <c r="F2" s="7"/>
      <c r="G2" s="7"/>
      <c r="H2" s="4" t="s">
        <v>46</v>
      </c>
      <c r="I2" s="24">
        <f>SUM(C14,E14)</f>
        <v>0</v>
      </c>
      <c r="J2" s="7"/>
      <c r="K2" s="2" t="s">
        <v>28</v>
      </c>
      <c r="L2" s="10" t="s">
        <v>45</v>
      </c>
      <c r="M2" s="2" t="s">
        <v>29</v>
      </c>
      <c r="N2" s="2" t="s">
        <v>30</v>
      </c>
      <c r="P2" s="52"/>
      <c r="Q2" s="53" t="s">
        <v>62</v>
      </c>
      <c r="R2" s="50" t="s">
        <v>66</v>
      </c>
      <c r="S2" s="51" t="s">
        <v>67</v>
      </c>
      <c r="T2" s="50" t="s">
        <v>64</v>
      </c>
      <c r="U2" s="50" t="s">
        <v>68</v>
      </c>
    </row>
    <row r="3" spans="1:21" ht="15.75" thickBot="1" x14ac:dyDescent="0.3">
      <c r="A3" s="2" t="s">
        <v>6</v>
      </c>
      <c r="C3" s="11">
        <f t="shared" ref="C3:C13" si="0">B3*12</f>
        <v>0</v>
      </c>
      <c r="E3" s="11">
        <f t="shared" ref="E3:E13" si="1">D3*12</f>
        <v>0</v>
      </c>
      <c r="F3" s="7"/>
      <c r="G3" s="7"/>
      <c r="H3" s="4" t="s">
        <v>49</v>
      </c>
      <c r="I3" s="25">
        <f>SUM(F26-L4)</f>
        <v>-886</v>
      </c>
      <c r="J3" s="7"/>
      <c r="K3" s="2" t="s">
        <v>31</v>
      </c>
      <c r="L3" s="9">
        <v>676</v>
      </c>
      <c r="M3" s="9">
        <v>13535</v>
      </c>
      <c r="N3" s="9">
        <v>1127</v>
      </c>
      <c r="P3" s="52" t="s">
        <v>61</v>
      </c>
      <c r="Q3" s="54">
        <v>10</v>
      </c>
      <c r="R3" s="55">
        <v>8</v>
      </c>
      <c r="S3" s="49">
        <f>SUM(Q3*R3)</f>
        <v>80</v>
      </c>
      <c r="T3" s="56">
        <v>7</v>
      </c>
      <c r="U3" s="49">
        <f>SUM(S3*T3)</f>
        <v>560</v>
      </c>
    </row>
    <row r="4" spans="1:21" ht="15.75" thickTop="1" x14ac:dyDescent="0.25">
      <c r="A4" s="2" t="s">
        <v>7</v>
      </c>
      <c r="C4" s="11">
        <f t="shared" si="0"/>
        <v>0</v>
      </c>
      <c r="E4" s="11">
        <f t="shared" si="1"/>
        <v>0</v>
      </c>
      <c r="F4" s="7"/>
      <c r="G4" s="7"/>
      <c r="I4" s="18">
        <f>SUM(I2-I3)</f>
        <v>886</v>
      </c>
      <c r="J4" s="7"/>
      <c r="K4" s="2" t="s">
        <v>32</v>
      </c>
      <c r="L4" s="9">
        <v>886</v>
      </c>
      <c r="M4" s="9">
        <v>17724</v>
      </c>
      <c r="N4" s="9">
        <v>1477</v>
      </c>
      <c r="P4" s="52"/>
      <c r="Q4" s="53"/>
      <c r="R4" s="49"/>
      <c r="S4" s="51"/>
      <c r="T4" s="50"/>
      <c r="U4" s="50"/>
    </row>
    <row r="5" spans="1:21" x14ac:dyDescent="0.25">
      <c r="A5" s="2" t="s">
        <v>8</v>
      </c>
      <c r="C5" s="11">
        <f t="shared" si="0"/>
        <v>0</v>
      </c>
      <c r="E5" s="11">
        <f t="shared" si="1"/>
        <v>0</v>
      </c>
      <c r="F5" s="7"/>
      <c r="G5" s="7"/>
      <c r="J5" s="7"/>
      <c r="K5" s="2" t="s">
        <v>33</v>
      </c>
      <c r="M5" s="42">
        <v>22577</v>
      </c>
      <c r="N5" s="42">
        <v>1881</v>
      </c>
      <c r="P5" s="52"/>
      <c r="Q5" s="53"/>
      <c r="R5" s="50"/>
      <c r="S5" s="51"/>
      <c r="T5" s="57" t="s">
        <v>63</v>
      </c>
      <c r="U5" s="58">
        <f>SUM(U3*4.33)</f>
        <v>2424.8000000000002</v>
      </c>
    </row>
    <row r="6" spans="1:21" x14ac:dyDescent="0.25">
      <c r="A6" s="2" t="s">
        <v>9</v>
      </c>
      <c r="C6" s="11">
        <f t="shared" si="0"/>
        <v>0</v>
      </c>
      <c r="E6" s="11">
        <f t="shared" si="1"/>
        <v>0</v>
      </c>
      <c r="H6" s="4" t="s">
        <v>55</v>
      </c>
      <c r="I6" s="7">
        <f>M8</f>
        <v>20731</v>
      </c>
      <c r="K6" s="2" t="s">
        <v>34</v>
      </c>
      <c r="M6" s="9">
        <v>26766</v>
      </c>
      <c r="N6" s="9">
        <v>2230</v>
      </c>
    </row>
    <row r="7" spans="1:21" ht="15.75" thickBot="1" x14ac:dyDescent="0.3">
      <c r="A7" s="2" t="s">
        <v>10</v>
      </c>
      <c r="C7" s="11">
        <f t="shared" si="0"/>
        <v>0</v>
      </c>
      <c r="E7" s="11">
        <f t="shared" si="1"/>
        <v>0</v>
      </c>
      <c r="H7" s="4" t="s">
        <v>51</v>
      </c>
      <c r="I7" s="22">
        <f>SUM(I4)</f>
        <v>886</v>
      </c>
      <c r="K7" s="2" t="s">
        <v>35</v>
      </c>
      <c r="M7" s="9">
        <v>16540</v>
      </c>
      <c r="N7" s="9">
        <v>1378</v>
      </c>
    </row>
    <row r="8" spans="1:21" ht="15.75" thickTop="1" x14ac:dyDescent="0.25">
      <c r="A8" s="2" t="s">
        <v>11</v>
      </c>
      <c r="C8" s="11">
        <f t="shared" si="0"/>
        <v>0</v>
      </c>
      <c r="E8" s="11">
        <f t="shared" si="1"/>
        <v>0</v>
      </c>
      <c r="H8" s="4" t="s">
        <v>53</v>
      </c>
      <c r="I8" s="18">
        <f>SUM(I6-I7)</f>
        <v>19845</v>
      </c>
      <c r="K8" s="32" t="s">
        <v>36</v>
      </c>
      <c r="L8" s="32"/>
      <c r="M8" s="33">
        <v>20731</v>
      </c>
      <c r="N8" s="33">
        <v>1727</v>
      </c>
    </row>
    <row r="9" spans="1:21" x14ac:dyDescent="0.25">
      <c r="A9" s="2" t="s">
        <v>12</v>
      </c>
      <c r="C9" s="11">
        <f t="shared" si="0"/>
        <v>0</v>
      </c>
      <c r="E9" s="11">
        <f t="shared" si="1"/>
        <v>0</v>
      </c>
      <c r="I9" s="7" t="s">
        <v>54</v>
      </c>
      <c r="K9" s="2" t="s">
        <v>38</v>
      </c>
      <c r="M9" s="9">
        <v>2313</v>
      </c>
      <c r="N9" s="9">
        <v>192</v>
      </c>
    </row>
    <row r="10" spans="1:21" x14ac:dyDescent="0.25">
      <c r="A10" s="2" t="s">
        <v>13</v>
      </c>
      <c r="C10" s="11">
        <f t="shared" si="0"/>
        <v>0</v>
      </c>
      <c r="E10" s="11">
        <f t="shared" si="1"/>
        <v>0</v>
      </c>
      <c r="H10" s="26" t="s">
        <v>52</v>
      </c>
      <c r="I10" s="30">
        <f>SUM(I8/12)</f>
        <v>1653.75</v>
      </c>
      <c r="K10" s="20"/>
      <c r="L10" s="20"/>
      <c r="M10" s="20"/>
      <c r="N10" s="20"/>
    </row>
    <row r="11" spans="1:21" x14ac:dyDescent="0.25">
      <c r="A11" s="2" t="s">
        <v>14</v>
      </c>
      <c r="C11" s="11">
        <f t="shared" si="0"/>
        <v>0</v>
      </c>
      <c r="E11" s="11">
        <f t="shared" si="1"/>
        <v>0</v>
      </c>
      <c r="K11" s="6" t="s">
        <v>37</v>
      </c>
      <c r="L11" s="6"/>
      <c r="M11" s="6"/>
      <c r="N11" s="6"/>
    </row>
    <row r="12" spans="1:21" x14ac:dyDescent="0.25">
      <c r="A12" s="2" t="s">
        <v>15</v>
      </c>
      <c r="C12" s="11">
        <f t="shared" si="0"/>
        <v>0</v>
      </c>
      <c r="E12" s="11">
        <f t="shared" si="1"/>
        <v>0</v>
      </c>
      <c r="K12" s="2" t="s">
        <v>28</v>
      </c>
      <c r="L12" s="10" t="s">
        <v>45</v>
      </c>
      <c r="M12" s="2" t="s">
        <v>29</v>
      </c>
      <c r="N12" s="2" t="s">
        <v>30</v>
      </c>
    </row>
    <row r="13" spans="1:21" x14ac:dyDescent="0.25">
      <c r="A13" s="2" t="s">
        <v>16</v>
      </c>
      <c r="C13" s="11">
        <f t="shared" si="0"/>
        <v>0</v>
      </c>
      <c r="E13" s="11">
        <f t="shared" si="1"/>
        <v>0</v>
      </c>
      <c r="F13" s="4" t="s">
        <v>56</v>
      </c>
      <c r="K13" s="2" t="s">
        <v>31</v>
      </c>
      <c r="L13" s="9">
        <v>453</v>
      </c>
      <c r="M13" s="9">
        <v>9078</v>
      </c>
      <c r="N13" s="9">
        <v>756.5</v>
      </c>
    </row>
    <row r="14" spans="1:21" s="20" customFormat="1" x14ac:dyDescent="0.25">
      <c r="A14" s="20" t="s">
        <v>26</v>
      </c>
      <c r="B14" s="21" t="s">
        <v>24</v>
      </c>
      <c r="C14" s="19">
        <f>SUM(C2:C13)</f>
        <v>0</v>
      </c>
      <c r="D14" s="19" t="s">
        <v>25</v>
      </c>
      <c r="E14" s="19">
        <f>SUM(E2:E13)</f>
        <v>0</v>
      </c>
      <c r="F14" s="24">
        <f>SUM(E14,C14)</f>
        <v>0</v>
      </c>
      <c r="G14" s="24"/>
      <c r="H14" s="19"/>
      <c r="I14" s="19"/>
      <c r="J14" s="19"/>
      <c r="K14" s="2" t="s">
        <v>32</v>
      </c>
      <c r="L14" s="9">
        <v>594</v>
      </c>
      <c r="M14" s="9">
        <v>11881</v>
      </c>
      <c r="N14" s="9">
        <v>990</v>
      </c>
    </row>
    <row r="15" spans="1:21" s="6" customFormat="1" ht="60" x14ac:dyDescent="0.25">
      <c r="A15" s="5" t="s">
        <v>17</v>
      </c>
      <c r="B15" s="12" t="s">
        <v>47</v>
      </c>
      <c r="C15" s="5" t="s">
        <v>18</v>
      </c>
      <c r="D15" s="16" t="s">
        <v>48</v>
      </c>
      <c r="E15" s="5" t="s">
        <v>19</v>
      </c>
      <c r="F15" s="4"/>
      <c r="G15" s="4"/>
      <c r="J15" s="4"/>
      <c r="K15" s="2" t="s">
        <v>33</v>
      </c>
      <c r="L15" s="2"/>
      <c r="M15" s="9">
        <v>14509</v>
      </c>
      <c r="N15" s="9">
        <v>1209</v>
      </c>
    </row>
    <row r="16" spans="1:21" x14ac:dyDescent="0.25">
      <c r="A16" s="3" t="s">
        <v>20</v>
      </c>
      <c r="B16" s="14"/>
      <c r="C16" s="11">
        <f t="shared" ref="C16:E25" si="2">B16*12</f>
        <v>0</v>
      </c>
      <c r="E16" s="11">
        <f t="shared" si="2"/>
        <v>0</v>
      </c>
      <c r="K16" s="2" t="s">
        <v>34</v>
      </c>
      <c r="M16" s="9">
        <v>17309</v>
      </c>
      <c r="N16" s="9">
        <v>1442</v>
      </c>
    </row>
    <row r="17" spans="1:14" x14ac:dyDescent="0.25">
      <c r="A17" s="2" t="s">
        <v>39</v>
      </c>
      <c r="C17" s="11">
        <f t="shared" si="2"/>
        <v>0</v>
      </c>
      <c r="E17" s="11">
        <f t="shared" si="2"/>
        <v>0</v>
      </c>
      <c r="K17" s="2" t="s">
        <v>35</v>
      </c>
      <c r="M17" s="9">
        <v>11095</v>
      </c>
      <c r="N17" s="9">
        <v>924</v>
      </c>
    </row>
    <row r="18" spans="1:14" x14ac:dyDescent="0.25">
      <c r="A18" s="2" t="s">
        <v>21</v>
      </c>
      <c r="C18" s="11">
        <f t="shared" si="2"/>
        <v>0</v>
      </c>
      <c r="E18" s="11">
        <f t="shared" si="2"/>
        <v>0</v>
      </c>
      <c r="K18" s="2" t="s">
        <v>36</v>
      </c>
      <c r="M18" s="9">
        <v>13893</v>
      </c>
      <c r="N18" s="9">
        <v>1157</v>
      </c>
    </row>
    <row r="19" spans="1:14" x14ac:dyDescent="0.25">
      <c r="A19" s="2" t="s">
        <v>40</v>
      </c>
      <c r="C19" s="11">
        <f t="shared" si="2"/>
        <v>0</v>
      </c>
      <c r="E19" s="11">
        <f t="shared" si="2"/>
        <v>0</v>
      </c>
      <c r="K19" s="2" t="s">
        <v>38</v>
      </c>
      <c r="M19" s="9">
        <v>2313</v>
      </c>
      <c r="N19" s="9">
        <v>192</v>
      </c>
    </row>
    <row r="20" spans="1:14" x14ac:dyDescent="0.25">
      <c r="A20" s="2" t="s">
        <v>23</v>
      </c>
      <c r="C20" s="11">
        <f t="shared" si="2"/>
        <v>0</v>
      </c>
      <c r="E20" s="11">
        <f t="shared" si="2"/>
        <v>0</v>
      </c>
    </row>
    <row r="21" spans="1:14" x14ac:dyDescent="0.25">
      <c r="A21" s="2" t="s">
        <v>22</v>
      </c>
      <c r="C21" s="11">
        <f t="shared" si="2"/>
        <v>0</v>
      </c>
      <c r="E21" s="11">
        <f t="shared" si="2"/>
        <v>0</v>
      </c>
    </row>
    <row r="22" spans="1:14" x14ac:dyDescent="0.25">
      <c r="A22" s="2" t="s">
        <v>41</v>
      </c>
      <c r="C22" s="11">
        <f t="shared" si="2"/>
        <v>0</v>
      </c>
      <c r="E22" s="11">
        <f t="shared" si="2"/>
        <v>0</v>
      </c>
    </row>
    <row r="23" spans="1:14" x14ac:dyDescent="0.25">
      <c r="A23" s="2" t="s">
        <v>42</v>
      </c>
      <c r="C23" s="11">
        <f t="shared" si="2"/>
        <v>0</v>
      </c>
      <c r="E23" s="11">
        <f t="shared" si="2"/>
        <v>0</v>
      </c>
    </row>
    <row r="24" spans="1:14" x14ac:dyDescent="0.25">
      <c r="A24" s="2" t="s">
        <v>43</v>
      </c>
      <c r="C24" s="11">
        <f t="shared" si="2"/>
        <v>0</v>
      </c>
      <c r="E24" s="11">
        <f t="shared" si="2"/>
        <v>0</v>
      </c>
    </row>
    <row r="25" spans="1:14" x14ac:dyDescent="0.25">
      <c r="A25" s="2" t="s">
        <v>44</v>
      </c>
      <c r="C25" s="11">
        <f t="shared" si="2"/>
        <v>0</v>
      </c>
      <c r="E25" s="11">
        <f t="shared" si="2"/>
        <v>0</v>
      </c>
      <c r="F25" s="4" t="s">
        <v>56</v>
      </c>
    </row>
    <row r="26" spans="1:14" s="20" customFormat="1" ht="15.75" thickBot="1" x14ac:dyDescent="0.3">
      <c r="A26" s="20" t="s">
        <v>27</v>
      </c>
      <c r="B26" s="21" t="s">
        <v>24</v>
      </c>
      <c r="C26" s="19">
        <f>SUM(C16:C24)</f>
        <v>0</v>
      </c>
      <c r="D26" s="19" t="s">
        <v>25</v>
      </c>
      <c r="E26" s="19">
        <f>SUM(E16:E24)</f>
        <v>0</v>
      </c>
      <c r="F26" s="25">
        <f>SUM(E26,C26)</f>
        <v>0</v>
      </c>
      <c r="G26" s="28"/>
      <c r="H26" s="19"/>
      <c r="I26" s="19"/>
      <c r="J26" s="19"/>
    </row>
    <row r="27" spans="1:14" ht="15.75" thickTop="1" x14ac:dyDescent="0.25">
      <c r="B27" s="15"/>
    </row>
    <row r="28" spans="1:14" x14ac:dyDescent="0.25">
      <c r="B28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5"/>
  <sheetViews>
    <sheetView topLeftCell="B1" zoomScaleNormal="100" workbookViewId="0">
      <selection activeCell="Q5" sqref="Q5"/>
    </sheetView>
  </sheetViews>
  <sheetFormatPr defaultRowHeight="15" x14ac:dyDescent="0.25"/>
  <cols>
    <col min="1" max="1" width="29.42578125" style="2" customWidth="1"/>
    <col min="2" max="2" width="11" style="13" customWidth="1"/>
    <col min="3" max="3" width="12.7109375" style="4" customWidth="1"/>
    <col min="4" max="4" width="2.7109375" style="4" customWidth="1"/>
    <col min="5" max="5" width="29.28515625" style="2" customWidth="1"/>
    <col min="6" max="6" width="12.7109375" style="7" customWidth="1"/>
    <col min="7" max="7" width="8.42578125" style="2" customWidth="1"/>
    <col min="8" max="8" width="34.140625" style="4" customWidth="1"/>
    <col min="9" max="9" width="9.42578125" style="4" customWidth="1"/>
    <col min="10" max="10" width="8.5703125" style="4" customWidth="1"/>
    <col min="11" max="11" width="8.42578125" style="4" customWidth="1"/>
    <col min="12" max="12" width="9.140625" style="4"/>
    <col min="13" max="13" width="20.42578125" style="2" bestFit="1" customWidth="1"/>
    <col min="14" max="14" width="12.7109375" style="2" bestFit="1" customWidth="1"/>
    <col min="15" max="15" width="13.28515625" style="2" bestFit="1" customWidth="1"/>
    <col min="16" max="16" width="8" style="2" bestFit="1" customWidth="1"/>
    <col min="17" max="17" width="13.5703125" style="2" bestFit="1" customWidth="1"/>
    <col min="18" max="18" width="10.5703125" style="2" bestFit="1" customWidth="1"/>
    <col min="19" max="16384" width="9.140625" style="2"/>
  </cols>
  <sheetData>
    <row r="1" spans="1:18" s="1" customFormat="1" ht="45" x14ac:dyDescent="0.25">
      <c r="A1" s="5" t="s">
        <v>0</v>
      </c>
      <c r="B1" s="12" t="s">
        <v>58</v>
      </c>
      <c r="C1" s="5" t="s">
        <v>59</v>
      </c>
      <c r="D1" s="7"/>
      <c r="F1" s="8"/>
      <c r="H1" s="37" t="s">
        <v>24</v>
      </c>
      <c r="I1" s="2"/>
      <c r="J1" s="2"/>
      <c r="K1" s="2"/>
      <c r="L1" s="6"/>
      <c r="M1" s="48" t="s">
        <v>65</v>
      </c>
      <c r="N1" s="49"/>
      <c r="O1" s="50"/>
      <c r="P1" s="51"/>
      <c r="Q1" s="50"/>
      <c r="R1" s="50"/>
    </row>
    <row r="2" spans="1:18" x14ac:dyDescent="0.25">
      <c r="A2" s="2" t="s">
        <v>5</v>
      </c>
      <c r="C2" s="11">
        <f>B2*12</f>
        <v>0</v>
      </c>
      <c r="D2" s="7"/>
      <c r="E2" s="4" t="s">
        <v>46</v>
      </c>
      <c r="F2" s="24">
        <f>SUM(C14)</f>
        <v>0</v>
      </c>
      <c r="H2" s="2" t="s">
        <v>28</v>
      </c>
      <c r="I2" s="10" t="s">
        <v>45</v>
      </c>
      <c r="J2" s="2" t="s">
        <v>29</v>
      </c>
      <c r="K2" s="2" t="s">
        <v>30</v>
      </c>
      <c r="M2" s="52"/>
      <c r="N2" s="53" t="s">
        <v>62</v>
      </c>
      <c r="O2" s="50" t="s">
        <v>66</v>
      </c>
      <c r="P2" s="51" t="s">
        <v>67</v>
      </c>
      <c r="Q2" s="50" t="s">
        <v>64</v>
      </c>
      <c r="R2" s="50" t="s">
        <v>68</v>
      </c>
    </row>
    <row r="3" spans="1:18" ht="15.75" thickBot="1" x14ac:dyDescent="0.3">
      <c r="A3" s="2" t="s">
        <v>6</v>
      </c>
      <c r="C3" s="11">
        <f t="shared" ref="C3:C13" si="0">B3*12</f>
        <v>0</v>
      </c>
      <c r="D3" s="7"/>
      <c r="E3" s="4" t="s">
        <v>49</v>
      </c>
      <c r="F3" s="25">
        <f>C27-I13</f>
        <v>-453</v>
      </c>
      <c r="H3" s="2" t="s">
        <v>31</v>
      </c>
      <c r="I3" s="9">
        <v>676</v>
      </c>
      <c r="J3" s="9">
        <v>13535</v>
      </c>
      <c r="K3" s="9">
        <v>1127</v>
      </c>
      <c r="M3" s="52" t="s">
        <v>61</v>
      </c>
      <c r="N3" s="54">
        <v>10</v>
      </c>
      <c r="O3" s="55">
        <v>8</v>
      </c>
      <c r="P3" s="49">
        <f>SUM(N3*O3)</f>
        <v>80</v>
      </c>
      <c r="Q3" s="56">
        <v>7</v>
      </c>
      <c r="R3" s="49">
        <f>SUM(P3*Q3)</f>
        <v>560</v>
      </c>
    </row>
    <row r="4" spans="1:18" ht="15.75" thickTop="1" x14ac:dyDescent="0.25">
      <c r="A4" s="2" t="s">
        <v>7</v>
      </c>
      <c r="C4" s="11">
        <f t="shared" si="0"/>
        <v>0</v>
      </c>
      <c r="D4" s="7"/>
      <c r="F4" s="18">
        <f>SUM(F2-F3)</f>
        <v>453</v>
      </c>
      <c r="H4" s="2" t="s">
        <v>32</v>
      </c>
      <c r="I4" s="9">
        <v>886</v>
      </c>
      <c r="J4" s="9">
        <v>17724</v>
      </c>
      <c r="K4" s="9">
        <v>1477</v>
      </c>
      <c r="M4" s="52"/>
      <c r="N4" s="53"/>
      <c r="O4" s="49"/>
      <c r="P4" s="51"/>
      <c r="Q4" s="50"/>
      <c r="R4" s="50"/>
    </row>
    <row r="5" spans="1:18" x14ac:dyDescent="0.25">
      <c r="A5" s="2" t="s">
        <v>8</v>
      </c>
      <c r="C5" s="11">
        <f t="shared" si="0"/>
        <v>0</v>
      </c>
      <c r="D5" s="7"/>
      <c r="H5" s="2" t="s">
        <v>33</v>
      </c>
      <c r="I5" s="2"/>
      <c r="J5" s="42">
        <v>22577</v>
      </c>
      <c r="K5" s="42">
        <v>1881</v>
      </c>
      <c r="M5" s="52"/>
      <c r="N5" s="53"/>
      <c r="O5" s="50"/>
      <c r="P5" s="51"/>
      <c r="Q5" s="57" t="s">
        <v>70</v>
      </c>
      <c r="R5" s="58">
        <f>SUM(R3*4.33)</f>
        <v>2424.8000000000002</v>
      </c>
    </row>
    <row r="6" spans="1:18" x14ac:dyDescent="0.25">
      <c r="A6" s="2" t="s">
        <v>9</v>
      </c>
      <c r="C6" s="11">
        <f t="shared" si="0"/>
        <v>0</v>
      </c>
      <c r="E6" s="4" t="s">
        <v>60</v>
      </c>
      <c r="F6" s="29">
        <f>J15</f>
        <v>14509</v>
      </c>
      <c r="H6" s="2" t="s">
        <v>34</v>
      </c>
      <c r="I6" s="2"/>
      <c r="J6" s="9">
        <v>26766</v>
      </c>
      <c r="K6" s="9">
        <v>2230</v>
      </c>
    </row>
    <row r="7" spans="1:18" ht="15.75" thickBot="1" x14ac:dyDescent="0.3">
      <c r="A7" s="2" t="s">
        <v>10</v>
      </c>
      <c r="C7" s="11">
        <f t="shared" si="0"/>
        <v>0</v>
      </c>
      <c r="E7" s="2" t="s">
        <v>51</v>
      </c>
      <c r="F7" s="22">
        <f>SUM(F4)</f>
        <v>453</v>
      </c>
      <c r="H7" s="2" t="s">
        <v>35</v>
      </c>
      <c r="I7" s="2"/>
      <c r="J7" s="9">
        <v>16540</v>
      </c>
      <c r="K7" s="9">
        <v>1378</v>
      </c>
    </row>
    <row r="8" spans="1:18" ht="15.75" thickTop="1" x14ac:dyDescent="0.25">
      <c r="A8" s="2" t="s">
        <v>11</v>
      </c>
      <c r="C8" s="11">
        <f t="shared" si="0"/>
        <v>0</v>
      </c>
      <c r="E8" s="2" t="s">
        <v>53</v>
      </c>
      <c r="F8" s="18">
        <f>SUM(F6-F7)</f>
        <v>14056</v>
      </c>
      <c r="H8" s="2" t="s">
        <v>36</v>
      </c>
      <c r="I8" s="2"/>
      <c r="J8" s="9">
        <v>20731</v>
      </c>
      <c r="K8" s="9">
        <v>1727</v>
      </c>
    </row>
    <row r="9" spans="1:18" x14ac:dyDescent="0.25">
      <c r="A9" s="2" t="s">
        <v>12</v>
      </c>
      <c r="C9" s="11">
        <f t="shared" si="0"/>
        <v>0</v>
      </c>
      <c r="F9" s="7" t="s">
        <v>54</v>
      </c>
      <c r="H9" s="2" t="s">
        <v>38</v>
      </c>
      <c r="I9" s="2"/>
      <c r="J9" s="9">
        <v>2313</v>
      </c>
      <c r="K9" s="9">
        <v>192</v>
      </c>
    </row>
    <row r="10" spans="1:18" x14ac:dyDescent="0.25">
      <c r="A10" s="2" t="s">
        <v>13</v>
      </c>
      <c r="C10" s="11">
        <f t="shared" si="0"/>
        <v>0</v>
      </c>
      <c r="E10" s="26" t="s">
        <v>52</v>
      </c>
      <c r="F10" s="27">
        <f>SUM(F8/12)</f>
        <v>1171.3333333333333</v>
      </c>
      <c r="H10" s="20"/>
      <c r="I10" s="20"/>
      <c r="J10" s="20"/>
      <c r="K10" s="20"/>
    </row>
    <row r="11" spans="1:18" x14ac:dyDescent="0.25">
      <c r="A11" s="2" t="s">
        <v>14</v>
      </c>
      <c r="C11" s="11">
        <f t="shared" si="0"/>
        <v>0</v>
      </c>
      <c r="F11" s="2"/>
      <c r="H11" s="36" t="s">
        <v>37</v>
      </c>
      <c r="I11" s="6"/>
      <c r="J11" s="6"/>
      <c r="K11" s="6"/>
    </row>
    <row r="12" spans="1:18" x14ac:dyDescent="0.25">
      <c r="A12" s="2" t="s">
        <v>15</v>
      </c>
      <c r="C12" s="11">
        <f t="shared" si="0"/>
        <v>0</v>
      </c>
      <c r="F12" s="2"/>
      <c r="H12" s="2" t="s">
        <v>28</v>
      </c>
      <c r="I12" s="10" t="s">
        <v>45</v>
      </c>
      <c r="J12" s="2" t="s">
        <v>29</v>
      </c>
      <c r="K12" s="2" t="s">
        <v>30</v>
      </c>
    </row>
    <row r="13" spans="1:18" x14ac:dyDescent="0.25">
      <c r="A13" s="2" t="s">
        <v>16</v>
      </c>
      <c r="C13" s="11">
        <f t="shared" si="0"/>
        <v>0</v>
      </c>
      <c r="H13" s="20" t="s">
        <v>31</v>
      </c>
      <c r="I13" s="9">
        <v>453</v>
      </c>
      <c r="J13" s="34">
        <v>9078</v>
      </c>
      <c r="K13" s="34">
        <v>756.5</v>
      </c>
    </row>
    <row r="14" spans="1:18" s="20" customFormat="1" x14ac:dyDescent="0.25">
      <c r="A14" s="20" t="s">
        <v>26</v>
      </c>
      <c r="B14" s="21">
        <f>SUM(B2:B13)</f>
        <v>0</v>
      </c>
      <c r="C14" s="24">
        <f>SUM(C2:C13)</f>
        <v>0</v>
      </c>
      <c r="D14" s="19"/>
      <c r="E14" s="2"/>
      <c r="F14" s="19"/>
      <c r="H14" s="2" t="s">
        <v>32</v>
      </c>
      <c r="I14" s="9">
        <v>594</v>
      </c>
      <c r="J14" s="9">
        <v>11881</v>
      </c>
      <c r="K14" s="9">
        <v>990</v>
      </c>
      <c r="L14" s="31"/>
    </row>
    <row r="15" spans="1:18" s="6" customFormat="1" ht="45" x14ac:dyDescent="0.25">
      <c r="A15" s="5" t="s">
        <v>17</v>
      </c>
      <c r="B15" s="12" t="s">
        <v>58</v>
      </c>
      <c r="C15" s="5" t="s">
        <v>19</v>
      </c>
      <c r="D15" s="4"/>
      <c r="E15" s="2"/>
      <c r="H15" s="32" t="s">
        <v>33</v>
      </c>
      <c r="I15" s="32"/>
      <c r="J15" s="33">
        <v>14509</v>
      </c>
      <c r="K15" s="33">
        <v>1209</v>
      </c>
    </row>
    <row r="16" spans="1:18" x14ac:dyDescent="0.25">
      <c r="A16" s="3" t="s">
        <v>20</v>
      </c>
      <c r="B16" s="14"/>
      <c r="C16" s="11">
        <f t="shared" ref="C16:C26" si="1">B16*12</f>
        <v>0</v>
      </c>
      <c r="H16" s="2" t="s">
        <v>34</v>
      </c>
      <c r="I16" s="2"/>
      <c r="J16" s="9">
        <v>17309</v>
      </c>
      <c r="K16" s="9">
        <v>1442</v>
      </c>
    </row>
    <row r="17" spans="1:12" x14ac:dyDescent="0.25">
      <c r="A17" s="2" t="s">
        <v>39</v>
      </c>
      <c r="C17" s="11">
        <f t="shared" si="1"/>
        <v>0</v>
      </c>
      <c r="H17" s="2" t="s">
        <v>35</v>
      </c>
      <c r="I17" s="2"/>
      <c r="J17" s="9">
        <v>11095</v>
      </c>
      <c r="K17" s="9">
        <v>924</v>
      </c>
    </row>
    <row r="18" spans="1:12" x14ac:dyDescent="0.25">
      <c r="A18" s="2" t="s">
        <v>21</v>
      </c>
      <c r="C18" s="11">
        <f t="shared" si="1"/>
        <v>0</v>
      </c>
      <c r="H18" s="2" t="s">
        <v>36</v>
      </c>
      <c r="I18" s="2"/>
      <c r="J18" s="9">
        <v>13893</v>
      </c>
      <c r="K18" s="9">
        <v>1157</v>
      </c>
    </row>
    <row r="19" spans="1:12" x14ac:dyDescent="0.25">
      <c r="A19" s="2" t="s">
        <v>40</v>
      </c>
      <c r="C19" s="11">
        <f t="shared" si="1"/>
        <v>0</v>
      </c>
      <c r="H19" s="2" t="s">
        <v>38</v>
      </c>
      <c r="I19" s="2"/>
      <c r="J19" s="9">
        <v>2313</v>
      </c>
      <c r="K19" s="9">
        <v>192</v>
      </c>
    </row>
    <row r="20" spans="1:12" x14ac:dyDescent="0.25">
      <c r="A20" s="2" t="s">
        <v>23</v>
      </c>
      <c r="C20" s="11">
        <f t="shared" si="1"/>
        <v>0</v>
      </c>
      <c r="H20" s="2"/>
      <c r="I20" s="2"/>
      <c r="J20" s="2"/>
      <c r="K20" s="2"/>
    </row>
    <row r="21" spans="1:12" x14ac:dyDescent="0.25">
      <c r="A21" s="2" t="s">
        <v>22</v>
      </c>
      <c r="C21" s="11">
        <f t="shared" si="1"/>
        <v>0</v>
      </c>
      <c r="H21" s="2"/>
      <c r="I21" s="2"/>
      <c r="J21" s="2"/>
      <c r="K21" s="2"/>
    </row>
    <row r="22" spans="1:12" x14ac:dyDescent="0.25">
      <c r="A22" s="2" t="s">
        <v>41</v>
      </c>
      <c r="C22" s="11">
        <f t="shared" si="1"/>
        <v>0</v>
      </c>
      <c r="H22" s="2"/>
      <c r="I22" s="2"/>
      <c r="J22" s="2"/>
      <c r="K22" s="2"/>
    </row>
    <row r="23" spans="1:12" x14ac:dyDescent="0.25">
      <c r="A23" s="2" t="s">
        <v>42</v>
      </c>
      <c r="C23" s="11">
        <f t="shared" si="1"/>
        <v>0</v>
      </c>
      <c r="H23" s="2"/>
      <c r="I23" s="2"/>
      <c r="J23" s="2"/>
      <c r="K23" s="2"/>
    </row>
    <row r="24" spans="1:12" x14ac:dyDescent="0.25">
      <c r="A24" s="2" t="s">
        <v>43</v>
      </c>
      <c r="C24" s="11">
        <f t="shared" si="1"/>
        <v>0</v>
      </c>
      <c r="E24" s="20"/>
      <c r="H24" s="2"/>
      <c r="I24" s="2"/>
      <c r="J24" s="2"/>
      <c r="K24" s="2"/>
    </row>
    <row r="25" spans="1:12" x14ac:dyDescent="0.25">
      <c r="A25" s="2" t="s">
        <v>44</v>
      </c>
      <c r="C25" s="11">
        <f t="shared" si="1"/>
        <v>0</v>
      </c>
      <c r="H25" s="2"/>
      <c r="I25" s="2"/>
      <c r="J25" s="2"/>
      <c r="K25" s="2"/>
    </row>
    <row r="26" spans="1:12" x14ac:dyDescent="0.25">
      <c r="C26" s="11">
        <f t="shared" si="1"/>
        <v>0</v>
      </c>
      <c r="H26" s="2"/>
      <c r="I26" s="2"/>
      <c r="J26" s="2"/>
      <c r="K26" s="2"/>
    </row>
    <row r="27" spans="1:12" s="20" customFormat="1" ht="15.75" thickBot="1" x14ac:dyDescent="0.3">
      <c r="A27" s="20" t="s">
        <v>27</v>
      </c>
      <c r="B27" s="21"/>
      <c r="C27" s="25">
        <f>SUM(C16:C26)</f>
        <v>0</v>
      </c>
      <c r="D27" s="19"/>
      <c r="E27" s="2"/>
      <c r="F27" s="19"/>
      <c r="H27" s="31"/>
      <c r="I27" s="31"/>
      <c r="J27" s="31"/>
      <c r="K27" s="31"/>
      <c r="L27" s="31"/>
    </row>
    <row r="28" spans="1:12" ht="15.75" thickTop="1" x14ac:dyDescent="0.25">
      <c r="B28" s="2"/>
      <c r="C28" s="2"/>
      <c r="D28" s="18"/>
    </row>
    <row r="29" spans="1:12" x14ac:dyDescent="0.25">
      <c r="D29" s="2"/>
    </row>
    <row r="30" spans="1:12" x14ac:dyDescent="0.25">
      <c r="C30" s="23"/>
    </row>
    <row r="31" spans="1:12" x14ac:dyDescent="0.25">
      <c r="B31" s="15"/>
      <c r="D31" s="2"/>
    </row>
    <row r="32" spans="1:12" x14ac:dyDescent="0.25">
      <c r="B32" s="15"/>
      <c r="D32" s="7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5"/>
  <sheetViews>
    <sheetView zoomScaleNormal="100" workbookViewId="0">
      <selection activeCell="Q5" sqref="Q5"/>
    </sheetView>
  </sheetViews>
  <sheetFormatPr defaultRowHeight="15" x14ac:dyDescent="0.25"/>
  <cols>
    <col min="1" max="1" width="29.42578125" style="2" customWidth="1"/>
    <col min="2" max="2" width="11" style="13" customWidth="1"/>
    <col min="3" max="3" width="12.7109375" style="4" customWidth="1"/>
    <col min="4" max="4" width="2.7109375" style="4" customWidth="1"/>
    <col min="5" max="5" width="29.28515625" style="2" customWidth="1"/>
    <col min="6" max="6" width="12.7109375" style="7" customWidth="1"/>
    <col min="7" max="7" width="4.5703125" style="2" customWidth="1"/>
    <col min="8" max="8" width="34.140625" style="2" customWidth="1"/>
    <col min="9" max="9" width="9.42578125" style="2" customWidth="1"/>
    <col min="10" max="10" width="8.5703125" style="2" customWidth="1"/>
    <col min="11" max="11" width="8.42578125" style="2" customWidth="1"/>
    <col min="12" max="12" width="9.140625" style="2"/>
    <col min="13" max="13" width="20.42578125" style="2" bestFit="1" customWidth="1"/>
    <col min="14" max="14" width="12.7109375" style="2" bestFit="1" customWidth="1"/>
    <col min="15" max="15" width="13.28515625" style="2" bestFit="1" customWidth="1"/>
    <col min="16" max="16" width="8" style="2" bestFit="1" customWidth="1"/>
    <col min="17" max="17" width="13.5703125" style="2" bestFit="1" customWidth="1"/>
    <col min="18" max="18" width="10.5703125" style="2" bestFit="1" customWidth="1"/>
    <col min="19" max="16384" width="9.140625" style="2"/>
  </cols>
  <sheetData>
    <row r="1" spans="1:18" s="1" customFormat="1" ht="45" x14ac:dyDescent="0.25">
      <c r="A1" s="5" t="s">
        <v>0</v>
      </c>
      <c r="B1" s="12" t="s">
        <v>58</v>
      </c>
      <c r="C1" s="5" t="s">
        <v>59</v>
      </c>
      <c r="D1" s="7"/>
      <c r="F1" s="8"/>
      <c r="H1" s="2" t="s">
        <v>24</v>
      </c>
      <c r="I1" s="2"/>
      <c r="J1" s="2"/>
      <c r="K1" s="2"/>
      <c r="M1" s="48" t="s">
        <v>65</v>
      </c>
      <c r="N1" s="49"/>
      <c r="O1" s="50"/>
      <c r="P1" s="51"/>
      <c r="Q1" s="50"/>
      <c r="R1" s="50"/>
    </row>
    <row r="2" spans="1:18" x14ac:dyDescent="0.25">
      <c r="A2" s="2" t="s">
        <v>5</v>
      </c>
      <c r="C2" s="11">
        <f>B2*12</f>
        <v>0</v>
      </c>
      <c r="D2" s="7"/>
      <c r="E2" s="4" t="s">
        <v>46</v>
      </c>
      <c r="F2" s="24">
        <f>SUM(C14)</f>
        <v>0</v>
      </c>
      <c r="H2" s="2" t="s">
        <v>28</v>
      </c>
      <c r="I2" s="10" t="s">
        <v>45</v>
      </c>
      <c r="J2" s="2" t="s">
        <v>29</v>
      </c>
      <c r="K2" s="2" t="s">
        <v>30</v>
      </c>
      <c r="M2" s="52"/>
      <c r="N2" s="53" t="s">
        <v>62</v>
      </c>
      <c r="O2" s="50" t="s">
        <v>66</v>
      </c>
      <c r="P2" s="51" t="s">
        <v>67</v>
      </c>
      <c r="Q2" s="50" t="s">
        <v>64</v>
      </c>
      <c r="R2" s="50" t="s">
        <v>68</v>
      </c>
    </row>
    <row r="3" spans="1:18" ht="15.75" thickBot="1" x14ac:dyDescent="0.3">
      <c r="A3" s="2" t="s">
        <v>6</v>
      </c>
      <c r="C3" s="11">
        <f t="shared" ref="C3:C13" si="0">B3*12</f>
        <v>0</v>
      </c>
      <c r="D3" s="7"/>
      <c r="E3" s="4" t="s">
        <v>49</v>
      </c>
      <c r="F3" s="25">
        <f>C27-I13</f>
        <v>-453</v>
      </c>
      <c r="H3" s="2" t="s">
        <v>31</v>
      </c>
      <c r="I3" s="9">
        <v>676</v>
      </c>
      <c r="J3" s="9">
        <v>13535</v>
      </c>
      <c r="K3" s="9">
        <v>1127</v>
      </c>
      <c r="M3" s="52" t="s">
        <v>61</v>
      </c>
      <c r="N3" s="54">
        <v>10</v>
      </c>
      <c r="O3" s="55">
        <v>8</v>
      </c>
      <c r="P3" s="49">
        <f>SUM(N3*O3)</f>
        <v>80</v>
      </c>
      <c r="Q3" s="56">
        <v>7</v>
      </c>
      <c r="R3" s="49">
        <f>SUM(P3*Q3)</f>
        <v>560</v>
      </c>
    </row>
    <row r="4" spans="1:18" ht="15.75" thickTop="1" x14ac:dyDescent="0.25">
      <c r="A4" s="2" t="s">
        <v>7</v>
      </c>
      <c r="C4" s="11">
        <f t="shared" si="0"/>
        <v>0</v>
      </c>
      <c r="D4" s="7"/>
      <c r="F4" s="18">
        <f>SUM(F2-F3)</f>
        <v>453</v>
      </c>
      <c r="H4" s="2" t="s">
        <v>32</v>
      </c>
      <c r="I4" s="9">
        <v>886</v>
      </c>
      <c r="J4" s="9">
        <v>17724</v>
      </c>
      <c r="K4" s="9">
        <v>1477</v>
      </c>
      <c r="M4" s="52"/>
      <c r="N4" s="53"/>
      <c r="O4" s="49"/>
      <c r="P4" s="51"/>
      <c r="Q4" s="50"/>
      <c r="R4" s="50"/>
    </row>
    <row r="5" spans="1:18" x14ac:dyDescent="0.25">
      <c r="A5" s="2" t="s">
        <v>8</v>
      </c>
      <c r="C5" s="11">
        <f t="shared" si="0"/>
        <v>0</v>
      </c>
      <c r="D5" s="7"/>
      <c r="H5" s="2" t="s">
        <v>33</v>
      </c>
      <c r="J5" s="42">
        <v>22577</v>
      </c>
      <c r="K5" s="42">
        <v>1881</v>
      </c>
      <c r="M5" s="52"/>
      <c r="N5" s="53"/>
      <c r="O5" s="50"/>
      <c r="P5" s="51"/>
      <c r="Q5" s="57" t="s">
        <v>70</v>
      </c>
      <c r="R5" s="58">
        <f>SUM(R3*4.33)</f>
        <v>2424.8000000000002</v>
      </c>
    </row>
    <row r="6" spans="1:18" x14ac:dyDescent="0.25">
      <c r="A6" s="2" t="s">
        <v>9</v>
      </c>
      <c r="C6" s="11">
        <f t="shared" si="0"/>
        <v>0</v>
      </c>
      <c r="E6" s="4" t="s">
        <v>60</v>
      </c>
      <c r="F6" s="29">
        <v>8656</v>
      </c>
      <c r="H6" s="2" t="s">
        <v>34</v>
      </c>
      <c r="J6" s="9">
        <v>26766</v>
      </c>
      <c r="K6" s="9">
        <v>2230</v>
      </c>
    </row>
    <row r="7" spans="1:18" ht="15.75" thickBot="1" x14ac:dyDescent="0.3">
      <c r="A7" s="2" t="s">
        <v>10</v>
      </c>
      <c r="C7" s="11">
        <f t="shared" si="0"/>
        <v>0</v>
      </c>
      <c r="E7" s="2" t="s">
        <v>51</v>
      </c>
      <c r="F7" s="22">
        <f>SUM(F4)</f>
        <v>453</v>
      </c>
      <c r="H7" s="2" t="s">
        <v>35</v>
      </c>
      <c r="J7" s="9">
        <v>16540</v>
      </c>
      <c r="K7" s="9">
        <v>1378</v>
      </c>
    </row>
    <row r="8" spans="1:18" ht="15.75" thickTop="1" x14ac:dyDescent="0.25">
      <c r="A8" s="2" t="s">
        <v>11</v>
      </c>
      <c r="C8" s="11">
        <f t="shared" si="0"/>
        <v>0</v>
      </c>
      <c r="E8" s="2" t="s">
        <v>53</v>
      </c>
      <c r="F8" s="18">
        <f>SUM(F6-F7)</f>
        <v>8203</v>
      </c>
      <c r="H8" s="2" t="s">
        <v>36</v>
      </c>
      <c r="J8" s="9">
        <v>20731</v>
      </c>
      <c r="K8" s="9">
        <v>1727</v>
      </c>
    </row>
    <row r="9" spans="1:18" x14ac:dyDescent="0.25">
      <c r="A9" s="2" t="s">
        <v>12</v>
      </c>
      <c r="C9" s="11">
        <f t="shared" si="0"/>
        <v>0</v>
      </c>
      <c r="F9" s="7" t="s">
        <v>54</v>
      </c>
      <c r="H9" s="2" t="s">
        <v>38</v>
      </c>
      <c r="J9" s="9">
        <v>2313</v>
      </c>
      <c r="K9" s="9">
        <v>192</v>
      </c>
    </row>
    <row r="10" spans="1:18" x14ac:dyDescent="0.25">
      <c r="A10" s="2" t="s">
        <v>13</v>
      </c>
      <c r="C10" s="11">
        <f t="shared" si="0"/>
        <v>0</v>
      </c>
      <c r="E10" s="26" t="s">
        <v>52</v>
      </c>
      <c r="F10" s="27">
        <f>SUM(F8/12)</f>
        <v>683.58333333333337</v>
      </c>
      <c r="H10" s="20"/>
      <c r="I10" s="20"/>
      <c r="J10" s="20"/>
      <c r="K10" s="20"/>
    </row>
    <row r="11" spans="1:18" x14ac:dyDescent="0.25">
      <c r="A11" s="2" t="s">
        <v>14</v>
      </c>
      <c r="C11" s="11">
        <f t="shared" si="0"/>
        <v>0</v>
      </c>
      <c r="F11" s="2"/>
      <c r="H11" s="6" t="s">
        <v>37</v>
      </c>
      <c r="I11" s="6"/>
      <c r="J11" s="6"/>
      <c r="K11" s="6"/>
    </row>
    <row r="12" spans="1:18" x14ac:dyDescent="0.25">
      <c r="A12" s="2" t="s">
        <v>15</v>
      </c>
      <c r="C12" s="11">
        <f t="shared" si="0"/>
        <v>0</v>
      </c>
      <c r="F12" s="2"/>
      <c r="H12" s="2" t="s">
        <v>28</v>
      </c>
      <c r="I12" s="10" t="s">
        <v>45</v>
      </c>
      <c r="J12" s="2" t="s">
        <v>29</v>
      </c>
      <c r="K12" s="2" t="s">
        <v>30</v>
      </c>
    </row>
    <row r="13" spans="1:18" x14ac:dyDescent="0.25">
      <c r="A13" s="2" t="s">
        <v>16</v>
      </c>
      <c r="C13" s="11">
        <f t="shared" si="0"/>
        <v>0</v>
      </c>
      <c r="H13" s="35" t="s">
        <v>31</v>
      </c>
      <c r="I13" s="9">
        <v>453</v>
      </c>
      <c r="J13" s="33">
        <v>9078</v>
      </c>
      <c r="K13" s="33">
        <v>756.5</v>
      </c>
    </row>
    <row r="14" spans="1:18" s="20" customFormat="1" x14ac:dyDescent="0.25">
      <c r="A14" s="20" t="s">
        <v>26</v>
      </c>
      <c r="B14" s="21"/>
      <c r="C14" s="24">
        <f>SUM(C2:C13)</f>
        <v>0</v>
      </c>
      <c r="D14" s="19"/>
      <c r="E14" s="2"/>
      <c r="F14" s="19"/>
      <c r="H14" s="2" t="s">
        <v>32</v>
      </c>
      <c r="I14" s="9">
        <v>594</v>
      </c>
      <c r="J14" s="9">
        <v>11881</v>
      </c>
      <c r="K14" s="9">
        <v>990</v>
      </c>
    </row>
    <row r="15" spans="1:18" s="6" customFormat="1" ht="45" x14ac:dyDescent="0.25">
      <c r="A15" s="5" t="s">
        <v>17</v>
      </c>
      <c r="B15" s="12" t="s">
        <v>58</v>
      </c>
      <c r="C15" s="5" t="s">
        <v>19</v>
      </c>
      <c r="D15" s="4"/>
      <c r="E15" s="2"/>
      <c r="H15" s="2" t="s">
        <v>33</v>
      </c>
      <c r="I15" s="2"/>
      <c r="J15" s="9">
        <v>14509</v>
      </c>
      <c r="K15" s="9">
        <v>1209</v>
      </c>
    </row>
    <row r="16" spans="1:18" x14ac:dyDescent="0.25">
      <c r="A16" s="3" t="s">
        <v>20</v>
      </c>
      <c r="B16" s="14"/>
      <c r="C16" s="11">
        <f t="shared" ref="C16:C26" si="1">B16*12</f>
        <v>0</v>
      </c>
      <c r="H16" s="2" t="s">
        <v>34</v>
      </c>
      <c r="J16" s="9">
        <v>17309</v>
      </c>
      <c r="K16" s="9">
        <v>1442</v>
      </c>
    </row>
    <row r="17" spans="1:11" x14ac:dyDescent="0.25">
      <c r="A17" s="2" t="s">
        <v>39</v>
      </c>
      <c r="C17" s="11">
        <f t="shared" si="1"/>
        <v>0</v>
      </c>
      <c r="H17" s="2" t="s">
        <v>35</v>
      </c>
      <c r="J17" s="9">
        <v>11095</v>
      </c>
      <c r="K17" s="9">
        <v>924</v>
      </c>
    </row>
    <row r="18" spans="1:11" x14ac:dyDescent="0.25">
      <c r="A18" s="2" t="s">
        <v>21</v>
      </c>
      <c r="C18" s="11">
        <f t="shared" si="1"/>
        <v>0</v>
      </c>
      <c r="H18" s="2" t="s">
        <v>36</v>
      </c>
      <c r="J18" s="9">
        <v>13893</v>
      </c>
      <c r="K18" s="9">
        <v>1157</v>
      </c>
    </row>
    <row r="19" spans="1:11" x14ac:dyDescent="0.25">
      <c r="A19" s="2" t="s">
        <v>40</v>
      </c>
      <c r="C19" s="11">
        <f t="shared" si="1"/>
        <v>0</v>
      </c>
      <c r="H19" s="2" t="s">
        <v>38</v>
      </c>
      <c r="J19" s="9">
        <v>2313</v>
      </c>
      <c r="K19" s="9">
        <v>192</v>
      </c>
    </row>
    <row r="20" spans="1:11" x14ac:dyDescent="0.25">
      <c r="A20" s="2" t="s">
        <v>23</v>
      </c>
      <c r="C20" s="11">
        <f t="shared" si="1"/>
        <v>0</v>
      </c>
    </row>
    <row r="21" spans="1:11" x14ac:dyDescent="0.25">
      <c r="A21" s="2" t="s">
        <v>22</v>
      </c>
      <c r="C21" s="11">
        <f t="shared" si="1"/>
        <v>0</v>
      </c>
    </row>
    <row r="22" spans="1:11" x14ac:dyDescent="0.25">
      <c r="A22" s="2" t="s">
        <v>41</v>
      </c>
      <c r="C22" s="11">
        <f t="shared" si="1"/>
        <v>0</v>
      </c>
    </row>
    <row r="23" spans="1:11" x14ac:dyDescent="0.25">
      <c r="A23" s="2" t="s">
        <v>42</v>
      </c>
      <c r="C23" s="11">
        <f t="shared" si="1"/>
        <v>0</v>
      </c>
    </row>
    <row r="24" spans="1:11" x14ac:dyDescent="0.25">
      <c r="A24" s="2" t="s">
        <v>43</v>
      </c>
      <c r="C24" s="11">
        <f t="shared" si="1"/>
        <v>0</v>
      </c>
      <c r="E24" s="20"/>
    </row>
    <row r="25" spans="1:11" x14ac:dyDescent="0.25">
      <c r="A25" s="2" t="s">
        <v>44</v>
      </c>
      <c r="C25" s="11">
        <f t="shared" si="1"/>
        <v>0</v>
      </c>
    </row>
    <row r="26" spans="1:11" x14ac:dyDescent="0.25">
      <c r="C26" s="11">
        <f t="shared" si="1"/>
        <v>0</v>
      </c>
    </row>
    <row r="27" spans="1:11" s="20" customFormat="1" ht="15.75" thickBot="1" x14ac:dyDescent="0.3">
      <c r="A27" s="20" t="s">
        <v>27</v>
      </c>
      <c r="B27" s="21"/>
      <c r="C27" s="25">
        <f>SUM(C16:C24)</f>
        <v>0</v>
      </c>
      <c r="D27" s="19"/>
      <c r="E27" s="2"/>
      <c r="F27" s="19"/>
    </row>
    <row r="28" spans="1:11" ht="15.75" thickTop="1" x14ac:dyDescent="0.25">
      <c r="B28" s="2"/>
      <c r="C28" s="2"/>
      <c r="D28" s="18"/>
    </row>
    <row r="29" spans="1:11" x14ac:dyDescent="0.25">
      <c r="D29" s="2"/>
    </row>
    <row r="30" spans="1:11" x14ac:dyDescent="0.25">
      <c r="C30" s="23"/>
    </row>
    <row r="31" spans="1:11" x14ac:dyDescent="0.25">
      <c r="B31" s="15"/>
      <c r="D31" s="2"/>
    </row>
    <row r="32" spans="1:11" x14ac:dyDescent="0.25">
      <c r="B32" s="15"/>
      <c r="D32" s="7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topLeftCell="B1" zoomScaleNormal="100" workbookViewId="0">
      <selection activeCell="Q5" sqref="Q5"/>
    </sheetView>
  </sheetViews>
  <sheetFormatPr defaultRowHeight="15" x14ac:dyDescent="0.25"/>
  <cols>
    <col min="1" max="1" width="29.42578125" style="2" customWidth="1"/>
    <col min="2" max="2" width="11" style="13" customWidth="1"/>
    <col min="3" max="3" width="12.7109375" style="4" customWidth="1"/>
    <col min="4" max="4" width="2.7109375" style="4" customWidth="1"/>
    <col min="5" max="5" width="29.28515625" style="2" customWidth="1"/>
    <col min="6" max="6" width="12.7109375" style="7" customWidth="1"/>
    <col min="7" max="7" width="4.5703125" style="2" customWidth="1"/>
    <col min="8" max="8" width="34.140625" style="2" customWidth="1"/>
    <col min="9" max="9" width="9.42578125" style="2" customWidth="1"/>
    <col min="10" max="10" width="8.5703125" style="2" customWidth="1"/>
    <col min="11" max="11" width="8.42578125" style="2" customWidth="1"/>
    <col min="12" max="12" width="9.140625" style="2"/>
    <col min="13" max="13" width="20.42578125" style="2" bestFit="1" customWidth="1"/>
    <col min="14" max="14" width="12.7109375" style="2" bestFit="1" customWidth="1"/>
    <col min="15" max="15" width="13.28515625" style="2" bestFit="1" customWidth="1"/>
    <col min="16" max="16" width="8" style="2" bestFit="1" customWidth="1"/>
    <col min="17" max="17" width="13.5703125" style="2" bestFit="1" customWidth="1"/>
    <col min="18" max="18" width="10.5703125" style="2" bestFit="1" customWidth="1"/>
    <col min="19" max="16384" width="9.140625" style="2"/>
  </cols>
  <sheetData>
    <row r="1" spans="1:18" s="1" customFormat="1" ht="60" x14ac:dyDescent="0.25">
      <c r="A1" s="5" t="s">
        <v>0</v>
      </c>
      <c r="B1" s="12" t="s">
        <v>58</v>
      </c>
      <c r="C1" s="5" t="s">
        <v>59</v>
      </c>
      <c r="D1" s="7"/>
      <c r="F1" s="8"/>
      <c r="H1" s="2" t="s">
        <v>24</v>
      </c>
      <c r="I1" s="2"/>
      <c r="J1" s="2"/>
      <c r="K1" s="2"/>
      <c r="M1" s="48" t="s">
        <v>65</v>
      </c>
      <c r="N1" s="49"/>
      <c r="O1" s="50"/>
      <c r="P1" s="51"/>
      <c r="Q1" s="50"/>
      <c r="R1" s="50"/>
    </row>
    <row r="2" spans="1:18" x14ac:dyDescent="0.25">
      <c r="A2" s="2" t="s">
        <v>5</v>
      </c>
      <c r="C2" s="11">
        <f>B2*12</f>
        <v>0</v>
      </c>
      <c r="D2" s="7"/>
      <c r="E2" s="4" t="s">
        <v>46</v>
      </c>
      <c r="F2" s="24">
        <f>SUM(C14)</f>
        <v>0</v>
      </c>
      <c r="H2" s="2" t="s">
        <v>28</v>
      </c>
      <c r="I2" s="10" t="s">
        <v>45</v>
      </c>
      <c r="J2" s="2" t="s">
        <v>29</v>
      </c>
      <c r="K2" s="2" t="s">
        <v>30</v>
      </c>
      <c r="M2" s="52"/>
      <c r="N2" s="53" t="s">
        <v>62</v>
      </c>
      <c r="O2" s="50" t="s">
        <v>66</v>
      </c>
      <c r="P2" s="51" t="s">
        <v>67</v>
      </c>
      <c r="Q2" s="50" t="s">
        <v>64</v>
      </c>
      <c r="R2" s="50" t="s">
        <v>68</v>
      </c>
    </row>
    <row r="3" spans="1:18" ht="15.75" thickBot="1" x14ac:dyDescent="0.3">
      <c r="A3" s="2" t="s">
        <v>6</v>
      </c>
      <c r="C3" s="11">
        <f t="shared" ref="C3:C13" si="0">B3*12</f>
        <v>0</v>
      </c>
      <c r="D3" s="7"/>
      <c r="E3" s="4" t="s">
        <v>49</v>
      </c>
      <c r="F3" s="25">
        <f>C27-I13</f>
        <v>-453</v>
      </c>
      <c r="H3" s="2" t="s">
        <v>31</v>
      </c>
      <c r="I3" s="9">
        <v>676</v>
      </c>
      <c r="J3" s="9">
        <v>13535</v>
      </c>
      <c r="K3" s="9">
        <v>1127</v>
      </c>
      <c r="M3" s="52" t="s">
        <v>61</v>
      </c>
      <c r="N3" s="54">
        <v>10</v>
      </c>
      <c r="O3" s="55">
        <v>8</v>
      </c>
      <c r="P3" s="49">
        <f>SUM(N3*O3)</f>
        <v>80</v>
      </c>
      <c r="Q3" s="56">
        <v>7</v>
      </c>
      <c r="R3" s="49">
        <f>SUM(P3*Q3)</f>
        <v>560</v>
      </c>
    </row>
    <row r="4" spans="1:18" ht="15.75" thickTop="1" x14ac:dyDescent="0.25">
      <c r="A4" s="2" t="s">
        <v>7</v>
      </c>
      <c r="C4" s="11">
        <f t="shared" si="0"/>
        <v>0</v>
      </c>
      <c r="D4" s="7"/>
      <c r="F4" s="18">
        <f>SUM(F2-F3)</f>
        <v>453</v>
      </c>
      <c r="H4" s="2" t="s">
        <v>32</v>
      </c>
      <c r="I4" s="9">
        <v>886</v>
      </c>
      <c r="J4" s="9">
        <v>17724</v>
      </c>
      <c r="K4" s="9">
        <v>1477</v>
      </c>
      <c r="M4" s="52"/>
      <c r="N4" s="53"/>
      <c r="O4" s="49"/>
      <c r="P4" s="51"/>
      <c r="Q4" s="50"/>
      <c r="R4" s="50"/>
    </row>
    <row r="5" spans="1:18" x14ac:dyDescent="0.25">
      <c r="A5" s="2" t="s">
        <v>8</v>
      </c>
      <c r="C5" s="11">
        <f t="shared" si="0"/>
        <v>0</v>
      </c>
      <c r="D5" s="7"/>
      <c r="H5" s="2" t="s">
        <v>33</v>
      </c>
      <c r="J5" s="42">
        <v>22577</v>
      </c>
      <c r="K5" s="42">
        <v>1881</v>
      </c>
      <c r="M5" s="52"/>
      <c r="N5" s="53"/>
      <c r="O5" s="50"/>
      <c r="P5" s="51"/>
      <c r="Q5" s="57" t="s">
        <v>70</v>
      </c>
      <c r="R5" s="58">
        <f>SUM(R3*4.33)</f>
        <v>2424.8000000000002</v>
      </c>
    </row>
    <row r="6" spans="1:18" x14ac:dyDescent="0.25">
      <c r="A6" s="2" t="s">
        <v>9</v>
      </c>
      <c r="C6" s="11">
        <f t="shared" si="0"/>
        <v>0</v>
      </c>
      <c r="E6" s="4" t="s">
        <v>60</v>
      </c>
      <c r="F6" s="29">
        <f>J17</f>
        <v>11095</v>
      </c>
      <c r="H6" s="2" t="s">
        <v>34</v>
      </c>
      <c r="J6" s="9">
        <v>26766</v>
      </c>
      <c r="K6" s="9">
        <v>2230</v>
      </c>
    </row>
    <row r="7" spans="1:18" ht="15.75" thickBot="1" x14ac:dyDescent="0.3">
      <c r="A7" s="2" t="s">
        <v>10</v>
      </c>
      <c r="C7" s="11">
        <f t="shared" si="0"/>
        <v>0</v>
      </c>
      <c r="E7" s="2" t="s">
        <v>51</v>
      </c>
      <c r="F7" s="22">
        <f>SUM(F4)</f>
        <v>453</v>
      </c>
      <c r="H7" s="2" t="s">
        <v>35</v>
      </c>
      <c r="J7" s="9">
        <v>16540</v>
      </c>
      <c r="K7" s="9">
        <v>1378</v>
      </c>
    </row>
    <row r="8" spans="1:18" ht="15.75" thickTop="1" x14ac:dyDescent="0.25">
      <c r="A8" s="2" t="s">
        <v>11</v>
      </c>
      <c r="C8" s="11">
        <f t="shared" si="0"/>
        <v>0</v>
      </c>
      <c r="E8" s="2" t="s">
        <v>53</v>
      </c>
      <c r="F8" s="18">
        <f>SUM(F6-F7)</f>
        <v>10642</v>
      </c>
      <c r="H8" s="2" t="s">
        <v>36</v>
      </c>
      <c r="J8" s="9">
        <v>20731</v>
      </c>
      <c r="K8" s="9">
        <v>1727</v>
      </c>
    </row>
    <row r="9" spans="1:18" x14ac:dyDescent="0.25">
      <c r="A9" s="2" t="s">
        <v>12</v>
      </c>
      <c r="C9" s="11">
        <f t="shared" si="0"/>
        <v>0</v>
      </c>
      <c r="F9" s="7" t="s">
        <v>54</v>
      </c>
      <c r="H9" s="2" t="s">
        <v>38</v>
      </c>
      <c r="J9" s="9">
        <v>2313</v>
      </c>
      <c r="K9" s="9">
        <v>192</v>
      </c>
    </row>
    <row r="10" spans="1:18" x14ac:dyDescent="0.25">
      <c r="A10" s="2" t="s">
        <v>13</v>
      </c>
      <c r="C10" s="11">
        <f t="shared" si="0"/>
        <v>0</v>
      </c>
      <c r="E10" s="26" t="s">
        <v>52</v>
      </c>
      <c r="F10" s="27">
        <f>SUM(F8/12)</f>
        <v>886.83333333333337</v>
      </c>
      <c r="H10" s="20"/>
      <c r="I10" s="20"/>
      <c r="J10" s="20"/>
      <c r="K10" s="20"/>
    </row>
    <row r="11" spans="1:18" x14ac:dyDescent="0.25">
      <c r="A11" s="2" t="s">
        <v>14</v>
      </c>
      <c r="C11" s="11">
        <f t="shared" si="0"/>
        <v>0</v>
      </c>
      <c r="F11" s="2"/>
      <c r="H11" s="6" t="s">
        <v>37</v>
      </c>
      <c r="I11" s="6"/>
      <c r="J11" s="6"/>
      <c r="K11" s="6"/>
    </row>
    <row r="12" spans="1:18" x14ac:dyDescent="0.25">
      <c r="A12" s="2" t="s">
        <v>15</v>
      </c>
      <c r="C12" s="11">
        <f t="shared" si="0"/>
        <v>0</v>
      </c>
      <c r="F12" s="2"/>
      <c r="H12" s="2" t="s">
        <v>28</v>
      </c>
      <c r="I12" s="10" t="s">
        <v>45</v>
      </c>
      <c r="J12" s="2" t="s">
        <v>29</v>
      </c>
      <c r="K12" s="2" t="s">
        <v>30</v>
      </c>
    </row>
    <row r="13" spans="1:18" x14ac:dyDescent="0.25">
      <c r="A13" s="2" t="s">
        <v>16</v>
      </c>
      <c r="C13" s="11">
        <f t="shared" si="0"/>
        <v>0</v>
      </c>
      <c r="H13" s="20" t="s">
        <v>31</v>
      </c>
      <c r="I13" s="34">
        <v>453</v>
      </c>
      <c r="J13" s="34">
        <v>9078</v>
      </c>
      <c r="K13" s="34">
        <v>756.5</v>
      </c>
    </row>
    <row r="14" spans="1:18" s="20" customFormat="1" x14ac:dyDescent="0.25">
      <c r="A14" s="20" t="s">
        <v>26</v>
      </c>
      <c r="B14" s="21"/>
      <c r="C14" s="24">
        <f>SUM(C2:C13)</f>
        <v>0</v>
      </c>
      <c r="D14" s="19"/>
      <c r="E14" s="2"/>
      <c r="F14" s="19"/>
      <c r="H14" s="2" t="s">
        <v>32</v>
      </c>
      <c r="I14" s="9">
        <v>594</v>
      </c>
      <c r="J14" s="9">
        <v>11881</v>
      </c>
      <c r="K14" s="9">
        <v>990</v>
      </c>
    </row>
    <row r="15" spans="1:18" s="6" customFormat="1" ht="45" x14ac:dyDescent="0.25">
      <c r="A15" s="5" t="s">
        <v>17</v>
      </c>
      <c r="B15" s="12" t="s">
        <v>58</v>
      </c>
      <c r="C15" s="5" t="s">
        <v>19</v>
      </c>
      <c r="D15" s="4"/>
      <c r="E15" s="2"/>
      <c r="H15" s="2" t="s">
        <v>33</v>
      </c>
      <c r="I15" s="2"/>
      <c r="J15" s="9">
        <v>14509</v>
      </c>
      <c r="K15" s="9">
        <v>1209</v>
      </c>
    </row>
    <row r="16" spans="1:18" x14ac:dyDescent="0.25">
      <c r="A16" s="3" t="s">
        <v>20</v>
      </c>
      <c r="B16" s="14"/>
      <c r="C16" s="11">
        <f t="shared" ref="C16:C26" si="1">B16*12</f>
        <v>0</v>
      </c>
      <c r="H16" s="2" t="s">
        <v>34</v>
      </c>
      <c r="J16" s="9">
        <v>17309</v>
      </c>
      <c r="K16" s="9">
        <v>1442</v>
      </c>
    </row>
    <row r="17" spans="1:11" x14ac:dyDescent="0.25">
      <c r="A17" s="2" t="s">
        <v>39</v>
      </c>
      <c r="C17" s="11">
        <f t="shared" si="1"/>
        <v>0</v>
      </c>
      <c r="H17" s="32" t="s">
        <v>35</v>
      </c>
      <c r="J17" s="33">
        <v>11095</v>
      </c>
      <c r="K17" s="33">
        <v>924</v>
      </c>
    </row>
    <row r="18" spans="1:11" x14ac:dyDescent="0.25">
      <c r="A18" s="2" t="s">
        <v>21</v>
      </c>
      <c r="C18" s="11">
        <f t="shared" si="1"/>
        <v>0</v>
      </c>
      <c r="H18" s="2" t="s">
        <v>36</v>
      </c>
      <c r="J18" s="9">
        <v>13893</v>
      </c>
      <c r="K18" s="9">
        <v>1157</v>
      </c>
    </row>
    <row r="19" spans="1:11" x14ac:dyDescent="0.25">
      <c r="A19" s="2" t="s">
        <v>40</v>
      </c>
      <c r="C19" s="11">
        <f t="shared" si="1"/>
        <v>0</v>
      </c>
      <c r="H19" s="2" t="s">
        <v>38</v>
      </c>
      <c r="J19" s="9">
        <v>2313</v>
      </c>
      <c r="K19" s="9">
        <v>192</v>
      </c>
    </row>
    <row r="20" spans="1:11" x14ac:dyDescent="0.25">
      <c r="A20" s="2" t="s">
        <v>23</v>
      </c>
      <c r="C20" s="11">
        <f t="shared" si="1"/>
        <v>0</v>
      </c>
    </row>
    <row r="21" spans="1:11" x14ac:dyDescent="0.25">
      <c r="A21" s="2" t="s">
        <v>22</v>
      </c>
      <c r="C21" s="11">
        <f t="shared" si="1"/>
        <v>0</v>
      </c>
    </row>
    <row r="22" spans="1:11" x14ac:dyDescent="0.25">
      <c r="A22" s="2" t="s">
        <v>41</v>
      </c>
      <c r="C22" s="11">
        <f t="shared" si="1"/>
        <v>0</v>
      </c>
    </row>
    <row r="23" spans="1:11" x14ac:dyDescent="0.25">
      <c r="A23" s="2" t="s">
        <v>42</v>
      </c>
      <c r="C23" s="11">
        <f t="shared" si="1"/>
        <v>0</v>
      </c>
    </row>
    <row r="24" spans="1:11" x14ac:dyDescent="0.25">
      <c r="A24" s="2" t="s">
        <v>43</v>
      </c>
      <c r="C24" s="11">
        <f t="shared" si="1"/>
        <v>0</v>
      </c>
      <c r="E24" s="20"/>
    </row>
    <row r="25" spans="1:11" x14ac:dyDescent="0.25">
      <c r="A25" s="2" t="s">
        <v>44</v>
      </c>
      <c r="C25" s="11">
        <f t="shared" si="1"/>
        <v>0</v>
      </c>
    </row>
    <row r="26" spans="1:11" x14ac:dyDescent="0.25">
      <c r="C26" s="11">
        <f t="shared" si="1"/>
        <v>0</v>
      </c>
    </row>
    <row r="27" spans="1:11" s="20" customFormat="1" ht="15.75" thickBot="1" x14ac:dyDescent="0.3">
      <c r="A27" s="20" t="s">
        <v>27</v>
      </c>
      <c r="B27" s="21"/>
      <c r="C27" s="25">
        <f>SUM(C16:C24)</f>
        <v>0</v>
      </c>
      <c r="D27" s="19"/>
      <c r="E27" s="2"/>
      <c r="F27" s="19"/>
    </row>
    <row r="28" spans="1:11" ht="15.75" thickTop="1" x14ac:dyDescent="0.25">
      <c r="B28" s="2"/>
      <c r="C28" s="2"/>
      <c r="D28" s="18"/>
    </row>
    <row r="29" spans="1:11" x14ac:dyDescent="0.25">
      <c r="D29" s="2"/>
    </row>
    <row r="30" spans="1:11" x14ac:dyDescent="0.25">
      <c r="C30" s="23"/>
    </row>
    <row r="31" spans="1:11" x14ac:dyDescent="0.25">
      <c r="B31" s="15"/>
      <c r="D31" s="2"/>
    </row>
    <row r="32" spans="1:11" x14ac:dyDescent="0.25">
      <c r="B32" s="15"/>
      <c r="D32" s="7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VETERAN A&amp;A</vt:lpstr>
      <vt:lpstr>VETERAN &amp; SPOUSE A&amp;A</vt:lpstr>
      <vt:lpstr>VETERAN PENSION ONLY</vt:lpstr>
      <vt:lpstr>HB Vet</vt:lpstr>
      <vt:lpstr>HB Vet &amp; Sps</vt:lpstr>
      <vt:lpstr>SURV SPOUSE A&amp;A</vt:lpstr>
      <vt:lpstr>SURV SPOUSE PENSION ONLY</vt:lpstr>
      <vt:lpstr>HB SPS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Winkler, Ivey</cp:lastModifiedBy>
  <cp:lastPrinted>2017-06-09T18:12:38Z</cp:lastPrinted>
  <dcterms:created xsi:type="dcterms:W3CDTF">2017-06-06T19:04:26Z</dcterms:created>
  <dcterms:modified xsi:type="dcterms:W3CDTF">2019-10-04T19:36:31Z</dcterms:modified>
</cp:coreProperties>
</file>